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hidePivotFieldList="1"/>
  <xr:revisionPtr revIDLastSave="0" documentId="8_{DA726B16-21D2-469D-8024-D6E774C72F95}" xr6:coauthVersionLast="47" xr6:coauthVersionMax="47" xr10:uidLastSave="{00000000-0000-0000-0000-000000000000}"/>
  <bookViews>
    <workbookView xWindow="-108" yWindow="-108" windowWidth="23256" windowHeight="13896" tabRatio="804" firstSheet="1" activeTab="1" xr2:uid="{00000000-000D-0000-FFFF-FFFF00000000}"/>
  </bookViews>
  <sheets>
    <sheet name="Quantity" sheetId="7" state="hidden" r:id="rId1"/>
    <sheet name="DD specification" sheetId="6" r:id="rId2"/>
    <sheet name="Product list" sheetId="5" r:id="rId3"/>
    <sheet name="Position &amp; Area " sheetId="9" r:id="rId4"/>
    <sheet name="STD Spec" sheetId="8" state="hidden" r:id="rId5"/>
  </sheets>
  <definedNames>
    <definedName name="Addo_DocID" comment="AddoOAS">"8f4acb29-a9dd-4863-ab95-d85e313ef60e"</definedName>
    <definedName name="Addo_Today">45723</definedName>
    <definedName name="_xlnm.Print_Area" localSheetId="1">'DD specification'!$A$1:$S$63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49" i="6" l="1"/>
  <c r="S50" i="6"/>
  <c r="S51" i="6"/>
  <c r="S52" i="6"/>
  <c r="S53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K36" i="6" s="1"/>
  <c r="M36" i="6" s="1"/>
  <c r="I37" i="6"/>
  <c r="K37" i="6" s="1"/>
  <c r="M37" i="6" s="1"/>
  <c r="I38" i="6"/>
  <c r="K38" i="6" s="1"/>
  <c r="M38" i="6" s="1"/>
  <c r="I39" i="6"/>
  <c r="K39" i="6" s="1"/>
  <c r="M39" i="6" s="1"/>
  <c r="I40" i="6"/>
  <c r="K40" i="6" s="1"/>
  <c r="M40" i="6" s="1"/>
  <c r="I16" i="6"/>
  <c r="H38" i="9"/>
  <c r="H27" i="9"/>
  <c r="H26" i="9"/>
  <c r="H32" i="9"/>
  <c r="H31" i="9"/>
  <c r="H30" i="9"/>
  <c r="H29" i="9"/>
  <c r="H25" i="9"/>
  <c r="C7" i="8"/>
  <c r="C6" i="8"/>
  <c r="C5" i="8"/>
  <c r="C4" i="8"/>
  <c r="N38" i="6" l="1"/>
  <c r="N39" i="6"/>
  <c r="N37" i="6"/>
  <c r="N36" i="6"/>
  <c r="N40" i="6"/>
  <c r="P49" i="6"/>
  <c r="P16" i="6"/>
  <c r="Q45" i="6" s="1"/>
  <c r="R45" i="6" s="1"/>
  <c r="Q44" i="6" l="1"/>
  <c r="R44" i="6" s="1"/>
  <c r="Q43" i="6"/>
  <c r="R43" i="6" s="1"/>
  <c r="Q38" i="6"/>
  <c r="R38" i="6" s="1"/>
  <c r="Q40" i="6"/>
  <c r="R40" i="6" s="1"/>
  <c r="Q37" i="6"/>
  <c r="R37" i="6" s="1"/>
  <c r="Q36" i="6"/>
  <c r="R36" i="6" s="1"/>
  <c r="Q39" i="6"/>
  <c r="R39" i="6" s="1"/>
  <c r="Q18" i="6"/>
  <c r="Q33" i="6"/>
  <c r="Q29" i="6"/>
  <c r="Q30" i="6"/>
  <c r="Q47" i="6"/>
  <c r="R47" i="6" s="1"/>
  <c r="Q32" i="6"/>
  <c r="Q19" i="6"/>
  <c r="Q26" i="6"/>
  <c r="Q34" i="6"/>
  <c r="Q28" i="6"/>
  <c r="Q51" i="6"/>
  <c r="R51" i="6" s="1"/>
  <c r="Q42" i="6"/>
  <c r="R42" i="6" s="1"/>
  <c r="Q52" i="6"/>
  <c r="R52" i="6" s="1"/>
  <c r="Q46" i="6"/>
  <c r="R46" i="6" s="1"/>
  <c r="Q53" i="6"/>
  <c r="R53" i="6" s="1"/>
  <c r="Q17" i="6"/>
  <c r="Q49" i="6"/>
  <c r="Q20" i="6"/>
  <c r="Q27" i="6"/>
  <c r="Q35" i="6"/>
  <c r="Q50" i="6"/>
  <c r="R50" i="6" s="1"/>
  <c r="Q21" i="6"/>
  <c r="Q41" i="6"/>
  <c r="R41" i="6" s="1"/>
  <c r="Q22" i="6"/>
  <c r="Q23" i="6"/>
  <c r="Q31" i="6"/>
  <c r="Q25" i="6"/>
  <c r="Q24" i="6"/>
  <c r="Q16" i="6"/>
  <c r="O6" i="6"/>
  <c r="K33" i="6" l="1"/>
  <c r="M33" i="6" s="1"/>
  <c r="N33" i="6" s="1"/>
  <c r="R33" i="6" s="1"/>
  <c r="K34" i="6"/>
  <c r="M34" i="6" s="1"/>
  <c r="N34" i="6" s="1"/>
  <c r="R34" i="6" s="1"/>
  <c r="K35" i="6"/>
  <c r="M35" i="6" s="1"/>
  <c r="N35" i="6" s="1"/>
  <c r="R35" i="6" s="1"/>
  <c r="K17" i="6" l="1"/>
  <c r="M17" i="6" s="1"/>
  <c r="N17" i="6" s="1"/>
  <c r="R17" i="6" s="1"/>
  <c r="K18" i="6"/>
  <c r="M18" i="6" s="1"/>
  <c r="N18" i="6" s="1"/>
  <c r="R18" i="6" s="1"/>
  <c r="K19" i="6"/>
  <c r="M19" i="6" s="1"/>
  <c r="N19" i="6" s="1"/>
  <c r="R19" i="6" s="1"/>
  <c r="K20" i="6"/>
  <c r="M20" i="6" s="1"/>
  <c r="N20" i="6" s="1"/>
  <c r="R20" i="6" s="1"/>
  <c r="K21" i="6"/>
  <c r="M21" i="6" s="1"/>
  <c r="N21" i="6" s="1"/>
  <c r="R21" i="6" s="1"/>
  <c r="K22" i="6"/>
  <c r="M22" i="6" s="1"/>
  <c r="N22" i="6" s="1"/>
  <c r="R22" i="6" s="1"/>
  <c r="K23" i="6"/>
  <c r="M23" i="6" s="1"/>
  <c r="N23" i="6" s="1"/>
  <c r="R23" i="6" s="1"/>
  <c r="K24" i="6"/>
  <c r="M24" i="6" s="1"/>
  <c r="N24" i="6" s="1"/>
  <c r="R24" i="6" s="1"/>
  <c r="K25" i="6"/>
  <c r="M25" i="6" s="1"/>
  <c r="N25" i="6" s="1"/>
  <c r="R25" i="6" s="1"/>
  <c r="K26" i="6"/>
  <c r="M26" i="6" s="1"/>
  <c r="N26" i="6" s="1"/>
  <c r="R26" i="6" s="1"/>
  <c r="K16" i="6"/>
  <c r="M16" i="6" s="1"/>
  <c r="N16" i="6" s="1"/>
  <c r="K32" i="6"/>
  <c r="M32" i="6" s="1"/>
  <c r="N32" i="6" s="1"/>
  <c r="R32" i="6" s="1"/>
  <c r="K31" i="6"/>
  <c r="M31" i="6" s="1"/>
  <c r="N31" i="6" s="1"/>
  <c r="R31" i="6" s="1"/>
  <c r="K30" i="6"/>
  <c r="M30" i="6" s="1"/>
  <c r="N30" i="6" s="1"/>
  <c r="R30" i="6" s="1"/>
  <c r="K29" i="6"/>
  <c r="M29" i="6" s="1"/>
  <c r="N29" i="6" s="1"/>
  <c r="R29" i="6" s="1"/>
  <c r="K28" i="6"/>
  <c r="M28" i="6" s="1"/>
  <c r="N28" i="6" s="1"/>
  <c r="R28" i="6" s="1"/>
  <c r="K27" i="6"/>
  <c r="M27" i="6" s="1"/>
  <c r="N27" i="6" s="1"/>
  <c r="R27" i="6" s="1"/>
  <c r="N48" i="6" l="1"/>
  <c r="R16" i="6"/>
  <c r="R48" i="6" l="1"/>
  <c r="R49" i="6" l="1"/>
  <c r="R54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N15" authorId="0" shapeId="0" xr:uid="{33309FFE-2A18-49F2-B935-2BD5E0B28CE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=</t>
        </r>
        <r>
          <rPr>
            <sz val="9"/>
            <color indexed="81"/>
            <rFont val="宋体"/>
            <family val="3"/>
            <charset val="134"/>
          </rPr>
          <t>面积*修补比例/实际涂布率</t>
        </r>
      </text>
    </comment>
  </commentList>
</comments>
</file>

<file path=xl/sharedStrings.xml><?xml version="1.0" encoding="utf-8"?>
<sst xmlns="http://schemas.openxmlformats.org/spreadsheetml/2006/main" count="1797" uniqueCount="864">
  <si>
    <t>Months</t>
    <phoneticPr fontId="1" type="noConversion"/>
  </si>
  <si>
    <t>Knots</t>
    <phoneticPr fontId="1" type="noConversion"/>
  </si>
  <si>
    <t>Vessel name:</t>
    <phoneticPr fontId="1" type="noConversion"/>
  </si>
  <si>
    <t>Buyer:</t>
    <phoneticPr fontId="1" type="noConversion"/>
  </si>
  <si>
    <t>DD interval:</t>
    <phoneticPr fontId="1" type="noConversion"/>
  </si>
  <si>
    <t>Dock date:</t>
    <phoneticPr fontId="1" type="noConversion"/>
  </si>
  <si>
    <t>Dock yard:</t>
    <phoneticPr fontId="1" type="noConversion"/>
  </si>
  <si>
    <t>Vessel and dock information</t>
    <phoneticPr fontId="1" type="noConversion"/>
  </si>
  <si>
    <t>DD Specification</t>
    <phoneticPr fontId="1" type="noConversion"/>
  </si>
  <si>
    <t>Position</t>
    <phoneticPr fontId="1" type="noConversion"/>
  </si>
  <si>
    <t>T/U %</t>
    <phoneticPr fontId="1" type="noConversion"/>
  </si>
  <si>
    <t>Product name</t>
    <phoneticPr fontId="1" type="noConversion"/>
  </si>
  <si>
    <t>Product description</t>
    <phoneticPr fontId="1" type="noConversion"/>
  </si>
  <si>
    <t>IMO number:</t>
    <phoneticPr fontId="1" type="noConversion"/>
  </si>
  <si>
    <t>部位</t>
    <phoneticPr fontId="1" type="noConversion"/>
  </si>
  <si>
    <t>面积</t>
    <phoneticPr fontId="1" type="noConversion"/>
  </si>
  <si>
    <t>修补比例</t>
    <phoneticPr fontId="1" type="noConversion"/>
  </si>
  <si>
    <t>产品名称</t>
    <phoneticPr fontId="1" type="noConversion"/>
  </si>
  <si>
    <t>产品描述</t>
    <phoneticPr fontId="1" type="noConversion"/>
  </si>
  <si>
    <t>固体含量</t>
    <phoneticPr fontId="1" type="noConversion"/>
  </si>
  <si>
    <t>DFT
MIC.</t>
    <phoneticPr fontId="1" type="noConversion"/>
  </si>
  <si>
    <t>干膜厚</t>
    <phoneticPr fontId="1" type="noConversion"/>
  </si>
  <si>
    <t>Theore.</t>
    <phoneticPr fontId="1" type="noConversion"/>
  </si>
  <si>
    <t>Spreading rate (M2/L)</t>
    <phoneticPr fontId="1" type="noConversion"/>
  </si>
  <si>
    <t>Loss Factor</t>
    <phoneticPr fontId="1" type="noConversion"/>
  </si>
  <si>
    <t>Prac.</t>
    <phoneticPr fontId="1" type="noConversion"/>
  </si>
  <si>
    <t>理论涂布率</t>
    <phoneticPr fontId="1" type="noConversion"/>
  </si>
  <si>
    <t>损耗系数</t>
    <phoneticPr fontId="1" type="noConversion"/>
  </si>
  <si>
    <t>实际涂布率</t>
    <phoneticPr fontId="1" type="noConversion"/>
  </si>
  <si>
    <t>Volume
Solids</t>
    <phoneticPr fontId="1" type="noConversion"/>
  </si>
  <si>
    <t>实际用量</t>
    <phoneticPr fontId="1" type="noConversion"/>
  </si>
  <si>
    <t>包装</t>
    <phoneticPr fontId="1" type="noConversion"/>
  </si>
  <si>
    <t>Prac. 
consump.(L)</t>
    <phoneticPr fontId="1" type="noConversion"/>
  </si>
  <si>
    <t>Package
(L/Set)</t>
    <phoneticPr fontId="1" type="noConversion"/>
  </si>
  <si>
    <t>Topside
干舷</t>
    <phoneticPr fontId="1" type="noConversion"/>
  </si>
  <si>
    <t>Boottop
水线间</t>
    <phoneticPr fontId="1" type="noConversion"/>
  </si>
  <si>
    <t>Vertical side
直底</t>
    <phoneticPr fontId="1" type="noConversion"/>
  </si>
  <si>
    <t>Flat bottom
平底</t>
    <phoneticPr fontId="1" type="noConversion"/>
  </si>
  <si>
    <t>税率</t>
    <phoneticPr fontId="1" type="noConversion"/>
  </si>
  <si>
    <t>Service speed:</t>
    <phoneticPr fontId="1" type="noConversion"/>
  </si>
  <si>
    <t>Seawater Temperature:</t>
    <phoneticPr fontId="1" type="noConversion"/>
  </si>
  <si>
    <t>单位净价</t>
    <phoneticPr fontId="1" type="noConversion"/>
  </si>
  <si>
    <t>Unit net price</t>
    <phoneticPr fontId="1" type="noConversion"/>
  </si>
  <si>
    <t>℃</t>
  </si>
  <si>
    <t>%</t>
    <phoneticPr fontId="1" type="noConversion"/>
  </si>
  <si>
    <t>Thinner</t>
    <phoneticPr fontId="1" type="noConversion"/>
  </si>
  <si>
    <t>稀释剂</t>
    <phoneticPr fontId="1" type="noConversion"/>
  </si>
  <si>
    <t>Area
(M2)</t>
    <phoneticPr fontId="1" type="noConversion"/>
  </si>
  <si>
    <t>修船配套方案与报价</t>
    <phoneticPr fontId="1" type="noConversion"/>
  </si>
  <si>
    <t>Voyage factor(speed&gt;6kn):</t>
    <phoneticPr fontId="1" type="noConversion"/>
  </si>
  <si>
    <t>Total</t>
    <phoneticPr fontId="1" type="noConversion"/>
  </si>
  <si>
    <t>单位含税价</t>
    <phoneticPr fontId="1" type="noConversion"/>
  </si>
  <si>
    <t>incl. VAT</t>
    <phoneticPr fontId="1" type="noConversion"/>
  </si>
  <si>
    <t>Total Price</t>
    <phoneticPr fontId="1" type="noConversion"/>
  </si>
  <si>
    <t>含税总价</t>
    <phoneticPr fontId="1" type="noConversion"/>
  </si>
  <si>
    <t>After</t>
    <phoneticPr fontId="1" type="noConversion"/>
  </si>
  <si>
    <t>Discount</t>
    <phoneticPr fontId="1" type="noConversion"/>
  </si>
  <si>
    <t>Full Discount Paint 
involved above
 包含全折产品</t>
    <phoneticPr fontId="1" type="noConversion"/>
  </si>
  <si>
    <t>Thinner &amp; Mark Paint
稀释剂 &amp; 船名漆</t>
    <phoneticPr fontId="1" type="noConversion"/>
  </si>
  <si>
    <t>VAT</t>
    <phoneticPr fontId="1" type="noConversion"/>
  </si>
  <si>
    <t>Unit Price
incl. VAT</t>
  </si>
  <si>
    <t>Postion</t>
    <phoneticPr fontId="1" type="noConversion"/>
  </si>
  <si>
    <t>Usage</t>
    <phoneticPr fontId="1" type="noConversion"/>
  </si>
  <si>
    <t>Category</t>
    <phoneticPr fontId="1" type="noConversion"/>
  </si>
  <si>
    <t>使用部位</t>
    <phoneticPr fontId="1" type="noConversion"/>
  </si>
  <si>
    <t>用途</t>
    <phoneticPr fontId="1" type="noConversion"/>
  </si>
  <si>
    <t>性质种类</t>
    <phoneticPr fontId="1" type="noConversion"/>
  </si>
  <si>
    <t>环氧类</t>
    <phoneticPr fontId="1" type="noConversion"/>
  </si>
  <si>
    <t>船壳,甲板,舱盖,上建</t>
    <phoneticPr fontId="1" type="noConversion"/>
  </si>
  <si>
    <t>坞修底漆</t>
    <phoneticPr fontId="1" type="noConversion"/>
  </si>
  <si>
    <t>环氧</t>
    <phoneticPr fontId="1" type="noConversion"/>
  </si>
  <si>
    <t>保养漆底漆</t>
    <phoneticPr fontId="1" type="noConversion"/>
  </si>
  <si>
    <t>干货舱内部</t>
    <phoneticPr fontId="1" type="noConversion"/>
  </si>
  <si>
    <t>压载舱</t>
    <phoneticPr fontId="1" type="noConversion"/>
  </si>
  <si>
    <t>淡水舱</t>
    <phoneticPr fontId="1" type="noConversion"/>
  </si>
  <si>
    <t>液货舱</t>
    <phoneticPr fontId="1" type="noConversion"/>
  </si>
  <si>
    <t>酚醛环氧</t>
    <phoneticPr fontId="1" type="noConversion"/>
  </si>
  <si>
    <t>船壳</t>
    <phoneticPr fontId="1" type="noConversion"/>
  </si>
  <si>
    <t>坞修连接漆</t>
    <phoneticPr fontId="1" type="noConversion"/>
  </si>
  <si>
    <t>乙烯环氧</t>
    <phoneticPr fontId="1" type="noConversion"/>
  </si>
  <si>
    <t>Safeguard Universal ES Grey</t>
  </si>
  <si>
    <t>乙烯环氧漆 灰</t>
  </si>
  <si>
    <t>坞修,保养面漆</t>
    <phoneticPr fontId="1" type="noConversion"/>
  </si>
  <si>
    <t>机舱,除船壳所有部位(小船)</t>
    <phoneticPr fontId="1" type="noConversion"/>
  </si>
  <si>
    <t>坞修,保养底漆</t>
    <phoneticPr fontId="1" type="noConversion"/>
  </si>
  <si>
    <t>醇酸</t>
    <phoneticPr fontId="1" type="noConversion"/>
  </si>
  <si>
    <t>坞修,维护保养面漆</t>
    <phoneticPr fontId="1" type="noConversion"/>
  </si>
  <si>
    <t>丙烯酸</t>
    <phoneticPr fontId="1" type="noConversion"/>
  </si>
  <si>
    <t>Pilot ACR Black 099</t>
  </si>
  <si>
    <t>快干丙烯酸底面漆 黑099</t>
  </si>
  <si>
    <t>聚氨酯</t>
    <phoneticPr fontId="1" type="noConversion"/>
  </si>
  <si>
    <t>船壳浸水部位</t>
    <phoneticPr fontId="1" type="noConversion"/>
  </si>
  <si>
    <t>丙烯酸硅烷</t>
    <phoneticPr fontId="1" type="noConversion"/>
  </si>
  <si>
    <t>船员舱室家具木制品</t>
    <phoneticPr fontId="1" type="noConversion"/>
  </si>
  <si>
    <t>保养面漆</t>
    <phoneticPr fontId="1" type="noConversion"/>
  </si>
  <si>
    <t>旋梯</t>
    <phoneticPr fontId="1" type="noConversion"/>
  </si>
  <si>
    <t>烟囱内侧</t>
    <phoneticPr fontId="1" type="noConversion"/>
  </si>
  <si>
    <t>机舱锅炉加热管系</t>
    <phoneticPr fontId="1" type="noConversion"/>
  </si>
  <si>
    <t>Flat Bottom
平底</t>
    <phoneticPr fontId="1" type="noConversion"/>
  </si>
  <si>
    <t>Underwater side
水下部位</t>
    <phoneticPr fontId="1" type="noConversion"/>
  </si>
  <si>
    <t>Cargo Hold
干货舱</t>
    <phoneticPr fontId="1" type="noConversion"/>
  </si>
  <si>
    <t>Hatch Cover Outside
舱盖外侧</t>
    <phoneticPr fontId="1" type="noConversion"/>
  </si>
  <si>
    <t>Hatch Cover inside
舱盖内侧</t>
    <phoneticPr fontId="1" type="noConversion"/>
  </si>
  <si>
    <t>Hatch Coaming Outside
舱口围外侧</t>
    <phoneticPr fontId="1" type="noConversion"/>
  </si>
  <si>
    <t>Hatch Coaming Inside
舱口围内侧</t>
    <phoneticPr fontId="1" type="noConversion"/>
  </si>
  <si>
    <t>W.B.T
压载舱</t>
    <phoneticPr fontId="1" type="noConversion"/>
  </si>
  <si>
    <t>Cargo Tank
液货舱</t>
    <phoneticPr fontId="1" type="noConversion"/>
  </si>
  <si>
    <t>Engine Room
机舱</t>
    <phoneticPr fontId="1" type="noConversion"/>
  </si>
  <si>
    <t>Chain Locker
锚链舱</t>
    <phoneticPr fontId="1" type="noConversion"/>
  </si>
  <si>
    <t>Vertical Bottom
直底</t>
    <phoneticPr fontId="1" type="noConversion"/>
  </si>
  <si>
    <t>配套中的防污漆为经济型防污漆，该船如按以往的航行参数运营，会有较高的海生物生长风险</t>
    <phoneticPr fontId="1" type="noConversion"/>
  </si>
  <si>
    <t>CRM No.:</t>
  </si>
  <si>
    <t>E-approval No.:</t>
  </si>
  <si>
    <t>Quotation No.:</t>
  </si>
  <si>
    <t>Coat</t>
    <phoneticPr fontId="1" type="noConversion"/>
  </si>
  <si>
    <t>道</t>
    <phoneticPr fontId="1" type="noConversion"/>
  </si>
  <si>
    <t>Jotaprime 500 Alu</t>
    <phoneticPr fontId="1" type="noConversion"/>
  </si>
  <si>
    <t>环氧底漆500 铝色</t>
    <phoneticPr fontId="1" type="noConversion"/>
  </si>
  <si>
    <t>Jotaprime 500 Art</t>
    <phoneticPr fontId="1" type="noConversion"/>
  </si>
  <si>
    <t>环氧底漆500 铝红</t>
    <phoneticPr fontId="1" type="noConversion"/>
  </si>
  <si>
    <t>Jotaprime 500 Grey</t>
    <phoneticPr fontId="1" type="noConversion"/>
  </si>
  <si>
    <t>环氧底漆500 灰</t>
    <phoneticPr fontId="1" type="noConversion"/>
  </si>
  <si>
    <t>Jotaprime 500 Red</t>
    <phoneticPr fontId="1" type="noConversion"/>
  </si>
  <si>
    <t>环氧底漆500 红</t>
    <phoneticPr fontId="1" type="noConversion"/>
  </si>
  <si>
    <t>Jotaprime 510 Alu</t>
    <phoneticPr fontId="1" type="noConversion"/>
  </si>
  <si>
    <t>通用环氧漆510 铝色</t>
    <phoneticPr fontId="1" type="noConversion"/>
  </si>
  <si>
    <t>Jotaprime 510 Art</t>
    <phoneticPr fontId="1" type="noConversion"/>
  </si>
  <si>
    <t>通用环氧漆510 铝红</t>
    <phoneticPr fontId="1" type="noConversion"/>
  </si>
  <si>
    <t>Jotaprime 510 Grey</t>
    <phoneticPr fontId="1" type="noConversion"/>
  </si>
  <si>
    <t>通用环氧漆510 灰</t>
    <phoneticPr fontId="1" type="noConversion"/>
  </si>
  <si>
    <t>Jotaprime 510 Red</t>
    <phoneticPr fontId="1" type="noConversion"/>
  </si>
  <si>
    <t>通用环氧漆510 红</t>
    <phoneticPr fontId="1" type="noConversion"/>
  </si>
  <si>
    <t>Jotaprime 510 Grey XO</t>
    <phoneticPr fontId="1" type="noConversion"/>
  </si>
  <si>
    <t>通用环氧漆510 浅灰</t>
    <phoneticPr fontId="1" type="noConversion"/>
  </si>
  <si>
    <t>Jotamastic 80 Alu</t>
    <phoneticPr fontId="1" type="noConversion"/>
  </si>
  <si>
    <t>低表面处理环氧底漆 铝色</t>
    <phoneticPr fontId="1" type="noConversion"/>
  </si>
  <si>
    <t>Jotamastic 80 Art</t>
    <phoneticPr fontId="1" type="noConversion"/>
  </si>
  <si>
    <t>低表面处理环氧底漆 铝红</t>
    <phoneticPr fontId="1" type="noConversion"/>
  </si>
  <si>
    <t>Jotamastic 80 Grey</t>
    <phoneticPr fontId="1" type="noConversion"/>
  </si>
  <si>
    <t>低表面处理环氧底漆 灰</t>
    <phoneticPr fontId="1" type="noConversion"/>
  </si>
  <si>
    <t>Jotamastic 80 Red</t>
    <phoneticPr fontId="1" type="noConversion"/>
  </si>
  <si>
    <t>低表面处理环氧底漆 红</t>
    <phoneticPr fontId="1" type="noConversion"/>
  </si>
  <si>
    <t>Jotamastic 80 Black</t>
    <phoneticPr fontId="1" type="noConversion"/>
  </si>
  <si>
    <t>低表面处理环氧底漆 黑</t>
    <phoneticPr fontId="1" type="noConversion"/>
  </si>
  <si>
    <t>Jotamastic 80 WG Alu</t>
    <phoneticPr fontId="1" type="noConversion"/>
  </si>
  <si>
    <t>低温型低表面处理环氧底漆 铝色</t>
    <phoneticPr fontId="1" type="noConversion"/>
  </si>
  <si>
    <t>Jotamastic 80 WG Art</t>
    <phoneticPr fontId="1" type="noConversion"/>
  </si>
  <si>
    <t>低温型低表面处理环氧底漆 铝红</t>
    <phoneticPr fontId="1" type="noConversion"/>
  </si>
  <si>
    <t>Jotamastic 80 WG Grey</t>
    <phoneticPr fontId="1" type="noConversion"/>
  </si>
  <si>
    <t>低温型低表面处理环氧底漆 灰</t>
    <phoneticPr fontId="1" type="noConversion"/>
  </si>
  <si>
    <t>Jotamastic 80 WG Red</t>
    <phoneticPr fontId="1" type="noConversion"/>
  </si>
  <si>
    <t>低温型低表面处理环氧底漆 红</t>
    <phoneticPr fontId="1" type="noConversion"/>
  </si>
  <si>
    <t>Jotamastic 80 WG Black</t>
    <phoneticPr fontId="1" type="noConversion"/>
  </si>
  <si>
    <t>低温型低表面处理环氧底漆 黑</t>
    <phoneticPr fontId="1" type="noConversion"/>
  </si>
  <si>
    <t>Jotamastic 90 Alu</t>
    <phoneticPr fontId="1" type="noConversion"/>
  </si>
  <si>
    <t>低表面处理环氧耐磨漆90 铝色</t>
    <phoneticPr fontId="1" type="noConversion"/>
  </si>
  <si>
    <t>Jotamastic 90 Art</t>
    <phoneticPr fontId="1" type="noConversion"/>
  </si>
  <si>
    <t>低表面处理环氧耐磨漆90 铝红</t>
    <phoneticPr fontId="1" type="noConversion"/>
  </si>
  <si>
    <t>Jotamastic 90 Grey</t>
    <phoneticPr fontId="1" type="noConversion"/>
  </si>
  <si>
    <t>低表面处理环氧耐磨漆90 灰</t>
    <phoneticPr fontId="1" type="noConversion"/>
  </si>
  <si>
    <t>Jotamastic 90 Red</t>
    <phoneticPr fontId="1" type="noConversion"/>
  </si>
  <si>
    <t>低表面处理环氧耐磨漆90 红</t>
    <phoneticPr fontId="1" type="noConversion"/>
  </si>
  <si>
    <t>Jotamastic 90 Black</t>
    <phoneticPr fontId="1" type="noConversion"/>
  </si>
  <si>
    <t>低表面处理环氧耐磨漆90 黑</t>
    <phoneticPr fontId="1" type="noConversion"/>
  </si>
  <si>
    <t>Jotamastic 90 WG Alu</t>
    <phoneticPr fontId="1" type="noConversion"/>
  </si>
  <si>
    <t>低温型低表面处理环氧耐磨漆90 铝色</t>
    <phoneticPr fontId="1" type="noConversion"/>
  </si>
  <si>
    <t>Jotamastic 90 WG Art</t>
    <phoneticPr fontId="1" type="noConversion"/>
  </si>
  <si>
    <t>低温型低表面处理环氧耐磨漆90 铝红</t>
    <phoneticPr fontId="1" type="noConversion"/>
  </si>
  <si>
    <t>Jotamastic 90 WG Grey 038</t>
    <phoneticPr fontId="1" type="noConversion"/>
  </si>
  <si>
    <t>低温型低表面处理环氧耐磨漆90 灰</t>
    <phoneticPr fontId="1" type="noConversion"/>
  </si>
  <si>
    <t>Jotamastic 90 WG Red 049</t>
    <phoneticPr fontId="1" type="noConversion"/>
  </si>
  <si>
    <t>低温型低表面处理环氧耐磨漆90 红</t>
    <phoneticPr fontId="1" type="noConversion"/>
  </si>
  <si>
    <t>Jotamastic 90 WG Black</t>
    <phoneticPr fontId="1" type="noConversion"/>
  </si>
  <si>
    <t>Jotamastic Smart Pack Red</t>
    <phoneticPr fontId="1" type="noConversion"/>
  </si>
  <si>
    <t>Jotamastic Smart Pack Grey</t>
    <phoneticPr fontId="1" type="noConversion"/>
  </si>
  <si>
    <t>Jotaguard 630 Red</t>
    <phoneticPr fontId="1" type="noConversion"/>
  </si>
  <si>
    <t>环氧货舱漆630 红</t>
    <phoneticPr fontId="1" type="noConversion"/>
  </si>
  <si>
    <t>Jotaguard 630 Grey</t>
    <phoneticPr fontId="1" type="noConversion"/>
  </si>
  <si>
    <t>环氧货舱漆630 灰</t>
    <phoneticPr fontId="1" type="noConversion"/>
  </si>
  <si>
    <t>Jotaguard 630 Buff</t>
    <phoneticPr fontId="1" type="noConversion"/>
  </si>
  <si>
    <t>环氧货舱漆630 黄</t>
    <phoneticPr fontId="1" type="noConversion"/>
  </si>
  <si>
    <t>Jotaguard 660 Red</t>
    <phoneticPr fontId="1" type="noConversion"/>
  </si>
  <si>
    <t>环氧货舱漆660 红</t>
    <phoneticPr fontId="1" type="noConversion"/>
  </si>
  <si>
    <t>Jotaguard 660 Grey</t>
    <phoneticPr fontId="1" type="noConversion"/>
  </si>
  <si>
    <t>环氧货舱漆660 灰</t>
    <phoneticPr fontId="1" type="noConversion"/>
  </si>
  <si>
    <t>Jotaguard 660 Buff</t>
    <phoneticPr fontId="1" type="noConversion"/>
  </si>
  <si>
    <t>环氧货舱漆660 黄</t>
    <phoneticPr fontId="1" type="noConversion"/>
  </si>
  <si>
    <t>Jotaguard 690S Red</t>
    <phoneticPr fontId="1" type="noConversion"/>
  </si>
  <si>
    <t>厚浆型超强耐磨环氧货舱面漆690S 红</t>
    <phoneticPr fontId="1" type="noConversion"/>
  </si>
  <si>
    <t>Jotaguard 690S Grey</t>
    <phoneticPr fontId="1" type="noConversion"/>
  </si>
  <si>
    <t>厚浆型超强耐磨环氧货舱面漆690S 灰</t>
    <phoneticPr fontId="1" type="noConversion"/>
  </si>
  <si>
    <t>Balloxy HB Light Beige</t>
    <phoneticPr fontId="1" type="noConversion"/>
  </si>
  <si>
    <t>环氧压载水舱漆 黄</t>
    <phoneticPr fontId="1" type="noConversion"/>
  </si>
  <si>
    <t>Balloxy HB Light Green</t>
    <phoneticPr fontId="1" type="noConversion"/>
  </si>
  <si>
    <t>环氧压载水舱漆 绿</t>
    <phoneticPr fontId="1" type="noConversion"/>
  </si>
  <si>
    <t>Balloxy HB Light WG Beige</t>
    <phoneticPr fontId="1" type="noConversion"/>
  </si>
  <si>
    <t>低温型环氧压载水舱漆 黄</t>
    <phoneticPr fontId="1" type="noConversion"/>
  </si>
  <si>
    <t>Balloxy HB Light WG Green</t>
    <phoneticPr fontId="1" type="noConversion"/>
  </si>
  <si>
    <t>低温型环氧压载水舱漆 绿</t>
    <phoneticPr fontId="1" type="noConversion"/>
  </si>
  <si>
    <t>Tankguard 412 White</t>
    <phoneticPr fontId="1" type="noConversion"/>
  </si>
  <si>
    <t>佐敦牌412型无溶剂环氧饮水舱专用漆 白</t>
    <phoneticPr fontId="1" type="noConversion"/>
  </si>
  <si>
    <t>Tankguard 412 Green</t>
    <phoneticPr fontId="1" type="noConversion"/>
  </si>
  <si>
    <t>佐敦牌412型无溶剂环氧饮水舱专用漆 绿</t>
    <phoneticPr fontId="1" type="noConversion"/>
  </si>
  <si>
    <t>Tankguard 412 Red</t>
    <phoneticPr fontId="1" type="noConversion"/>
  </si>
  <si>
    <t>佐敦牌412型无溶剂环氧饮水舱专用漆 红</t>
    <phoneticPr fontId="1" type="noConversion"/>
  </si>
  <si>
    <t>Tankguard 412 Light Grey</t>
    <phoneticPr fontId="1" type="noConversion"/>
  </si>
  <si>
    <t>佐敦牌412型无溶剂环氧饮水舱专用漆 灰</t>
    <phoneticPr fontId="1" type="noConversion"/>
  </si>
  <si>
    <t>Tankguard HB Classic Pink</t>
    <phoneticPr fontId="1" type="noConversion"/>
  </si>
  <si>
    <t>纯环氧液舱/储罐漆 粉</t>
    <phoneticPr fontId="1" type="noConversion"/>
  </si>
  <si>
    <t>Tankguard HB Classic Grey</t>
    <phoneticPr fontId="1" type="noConversion"/>
  </si>
  <si>
    <t>纯环氧液舱/储罐漆 灰</t>
    <phoneticPr fontId="1" type="noConversion"/>
  </si>
  <si>
    <t>Tankguard HB Classic Yellow</t>
    <phoneticPr fontId="1" type="noConversion"/>
  </si>
  <si>
    <t>纯环氧液舱/储罐漆 黄</t>
    <phoneticPr fontId="1" type="noConversion"/>
  </si>
  <si>
    <t>Tankguard Special Ultra Light Grey</t>
    <phoneticPr fontId="1" type="noConversion"/>
  </si>
  <si>
    <t>酚醛环氧液舱漆 浅灰</t>
    <phoneticPr fontId="1" type="noConversion"/>
  </si>
  <si>
    <t>Tankguard Special Ultra Light Red</t>
    <phoneticPr fontId="1" type="noConversion"/>
  </si>
  <si>
    <t>酚醛环氧液舱漆 浅红</t>
    <phoneticPr fontId="1" type="noConversion"/>
  </si>
  <si>
    <t>Tankguard Special Ultra Yellow</t>
    <phoneticPr fontId="1" type="noConversion"/>
  </si>
  <si>
    <t>酚醛环氧液舱漆 黄</t>
    <phoneticPr fontId="1" type="noConversion"/>
  </si>
  <si>
    <t>Safeguard Universal ES Plum</t>
    <phoneticPr fontId="1" type="noConversion"/>
  </si>
  <si>
    <t>乙烯环氧漆 紫红</t>
    <phoneticPr fontId="1" type="noConversion"/>
  </si>
  <si>
    <t>Penguard FC White 001</t>
    <phoneticPr fontId="1" type="noConversion"/>
  </si>
  <si>
    <t>环氧漆FC 白001</t>
    <phoneticPr fontId="1" type="noConversion"/>
  </si>
  <si>
    <t>Penguard FC Black 099</t>
    <phoneticPr fontId="1" type="noConversion"/>
  </si>
  <si>
    <t>环氧漆FC 黑099</t>
    <phoneticPr fontId="1" type="noConversion"/>
  </si>
  <si>
    <t>Penguard FC Red 049</t>
    <phoneticPr fontId="1" type="noConversion"/>
  </si>
  <si>
    <t>环氧漆FC 甲板红049</t>
    <phoneticPr fontId="1" type="noConversion"/>
  </si>
  <si>
    <t>Penguard FC Yellow 002</t>
    <phoneticPr fontId="1" type="noConversion"/>
  </si>
  <si>
    <t>环氧漆FC 奶黄002</t>
    <phoneticPr fontId="1" type="noConversion"/>
  </si>
  <si>
    <t>Penguard FC Grey 038</t>
    <phoneticPr fontId="1" type="noConversion"/>
  </si>
  <si>
    <t>环氧漆FC 中灰038</t>
    <phoneticPr fontId="1" type="noConversion"/>
  </si>
  <si>
    <t>Penguard FC Grey 149</t>
    <phoneticPr fontId="1" type="noConversion"/>
  </si>
  <si>
    <t>环氧漆FC 中灰149</t>
    <phoneticPr fontId="1" type="noConversion"/>
  </si>
  <si>
    <t>Penguard FC Grey 071</t>
    <phoneticPr fontId="1" type="noConversion"/>
  </si>
  <si>
    <t>环氧漆FC 深灰071</t>
    <phoneticPr fontId="1" type="noConversion"/>
  </si>
  <si>
    <t>Penguard FC Green 137</t>
    <phoneticPr fontId="1" type="noConversion"/>
  </si>
  <si>
    <t>环氧漆FC 甲板绿137</t>
    <phoneticPr fontId="1" type="noConversion"/>
  </si>
  <si>
    <t>Penguard FC Green 257</t>
    <phoneticPr fontId="1" type="noConversion"/>
  </si>
  <si>
    <t>环氧漆FC 中绿257</t>
    <phoneticPr fontId="1" type="noConversion"/>
  </si>
  <si>
    <t>Penguard FC Green 437</t>
    <phoneticPr fontId="1" type="noConversion"/>
  </si>
  <si>
    <t>环氧漆FC 苹果绿437</t>
    <phoneticPr fontId="1" type="noConversion"/>
  </si>
  <si>
    <t>Penguard FC Blue 138</t>
    <phoneticPr fontId="1" type="noConversion"/>
  </si>
  <si>
    <t>环氧漆FC 标志蓝138</t>
    <phoneticPr fontId="1" type="noConversion"/>
  </si>
  <si>
    <t>Penguard FC Blue 139</t>
    <phoneticPr fontId="1" type="noConversion"/>
  </si>
  <si>
    <t>环氧漆FC 浅蓝139</t>
    <phoneticPr fontId="1" type="noConversion"/>
  </si>
  <si>
    <t>Penguard FC Red RAL 3000</t>
    <phoneticPr fontId="1" type="noConversion"/>
  </si>
  <si>
    <t>环氧漆FC 标志红RAL3000</t>
    <phoneticPr fontId="1" type="noConversion"/>
  </si>
  <si>
    <t>Penguard TC Yellow 258</t>
    <phoneticPr fontId="1" type="noConversion"/>
  </si>
  <si>
    <t>纯环氧漆 标志黄258</t>
    <phoneticPr fontId="1" type="noConversion"/>
  </si>
  <si>
    <t>Penguard FC Orange 2880</t>
    <phoneticPr fontId="1" type="noConversion"/>
  </si>
  <si>
    <t>环氧漆FC 标志橙2880</t>
    <phoneticPr fontId="1" type="noConversion"/>
  </si>
  <si>
    <t>醇酸类</t>
    <phoneticPr fontId="1" type="noConversion"/>
  </si>
  <si>
    <t>Pilot II White 001</t>
    <phoneticPr fontId="1" type="noConversion"/>
  </si>
  <si>
    <t>醇酸面漆 白001</t>
    <phoneticPr fontId="1" type="noConversion"/>
  </si>
  <si>
    <t>Pilot II Black 099</t>
    <phoneticPr fontId="1" type="noConversion"/>
  </si>
  <si>
    <t>醇酸面漆 黑099</t>
    <phoneticPr fontId="1" type="noConversion"/>
  </si>
  <si>
    <t>Pilot II Red 049</t>
    <phoneticPr fontId="1" type="noConversion"/>
  </si>
  <si>
    <t>醇酸面漆 甲板红049</t>
    <phoneticPr fontId="1" type="noConversion"/>
  </si>
  <si>
    <t>Pilot II Yellow 002</t>
    <phoneticPr fontId="1" type="noConversion"/>
  </si>
  <si>
    <t>醇酸面漆 奶黄002</t>
    <phoneticPr fontId="1" type="noConversion"/>
  </si>
  <si>
    <t>Pilot II Grey 038</t>
    <phoneticPr fontId="1" type="noConversion"/>
  </si>
  <si>
    <t>醇酸面漆 中灰038</t>
    <phoneticPr fontId="1" type="noConversion"/>
  </si>
  <si>
    <t>Pilot II Grey 149</t>
    <phoneticPr fontId="1" type="noConversion"/>
  </si>
  <si>
    <t>醇酸面漆 中灰149</t>
    <phoneticPr fontId="1" type="noConversion"/>
  </si>
  <si>
    <t>Pilot II Grey 071</t>
    <phoneticPr fontId="1" type="noConversion"/>
  </si>
  <si>
    <t>醇酸面漆 深灰071</t>
    <phoneticPr fontId="1" type="noConversion"/>
  </si>
  <si>
    <t>Pilot II Green 137</t>
    <phoneticPr fontId="1" type="noConversion"/>
  </si>
  <si>
    <t>醇酸面漆 甲板绿137</t>
    <phoneticPr fontId="1" type="noConversion"/>
  </si>
  <si>
    <t>Pilot II Green 257</t>
    <phoneticPr fontId="1" type="noConversion"/>
  </si>
  <si>
    <t>醇酸面漆 中绿257</t>
    <phoneticPr fontId="1" type="noConversion"/>
  </si>
  <si>
    <t>Pilot II Green 437</t>
    <phoneticPr fontId="1" type="noConversion"/>
  </si>
  <si>
    <t>醇酸面漆 苹果绿437</t>
    <phoneticPr fontId="1" type="noConversion"/>
  </si>
  <si>
    <t>Pilot II Blue 138</t>
    <phoneticPr fontId="1" type="noConversion"/>
  </si>
  <si>
    <t>醇酸面漆 深蓝138</t>
    <phoneticPr fontId="1" type="noConversion"/>
  </si>
  <si>
    <t>Pilot II Blue 139</t>
    <phoneticPr fontId="1" type="noConversion"/>
  </si>
  <si>
    <t>醇酸面漆 浅蓝139</t>
    <phoneticPr fontId="1" type="noConversion"/>
  </si>
  <si>
    <t>Pilot II Red RAL 3000</t>
    <phoneticPr fontId="1" type="noConversion"/>
  </si>
  <si>
    <t>醇酸面漆 标志红RAL3000</t>
    <phoneticPr fontId="1" type="noConversion"/>
  </si>
  <si>
    <t>Pilot II Yellow 258</t>
    <phoneticPr fontId="1" type="noConversion"/>
  </si>
  <si>
    <t>醇酸面漆 标志黄258</t>
    <phoneticPr fontId="1" type="noConversion"/>
  </si>
  <si>
    <t>Pilot II Orange 2880</t>
    <phoneticPr fontId="1" type="noConversion"/>
  </si>
  <si>
    <t>醇酸面漆 标志橙2880</t>
    <phoneticPr fontId="1" type="noConversion"/>
  </si>
  <si>
    <t>丙烯酸类</t>
    <phoneticPr fontId="1" type="noConversion"/>
  </si>
  <si>
    <t>Vinyguard Silivergrey 88 Alu</t>
    <phoneticPr fontId="1" type="noConversion"/>
  </si>
  <si>
    <t>乙烯铝粉底漆 铝色</t>
    <phoneticPr fontId="1" type="noConversion"/>
  </si>
  <si>
    <t>Vinyguard Silivergrey 88 Art</t>
    <phoneticPr fontId="1" type="noConversion"/>
  </si>
  <si>
    <t>乙烯铝粉底漆 铝红</t>
    <phoneticPr fontId="1" type="noConversion"/>
  </si>
  <si>
    <t>Pioner TC White 001</t>
    <phoneticPr fontId="1" type="noConversion"/>
  </si>
  <si>
    <t>丙烯酸面漆 白001</t>
    <phoneticPr fontId="1" type="noConversion"/>
  </si>
  <si>
    <t>Pioner TC Black 099</t>
    <phoneticPr fontId="1" type="noConversion"/>
  </si>
  <si>
    <t>丙烯酸面漆 黑099</t>
    <phoneticPr fontId="1" type="noConversion"/>
  </si>
  <si>
    <t>Pioner TC Red 049</t>
    <phoneticPr fontId="1" type="noConversion"/>
  </si>
  <si>
    <t>丙烯酸面漆 甲板红049</t>
    <phoneticPr fontId="1" type="noConversion"/>
  </si>
  <si>
    <t>Pioner TC Yellow 002</t>
    <phoneticPr fontId="1" type="noConversion"/>
  </si>
  <si>
    <t>丙烯酸面漆 奶黄002</t>
    <phoneticPr fontId="1" type="noConversion"/>
  </si>
  <si>
    <t>Pioner TC Grey 038</t>
    <phoneticPr fontId="1" type="noConversion"/>
  </si>
  <si>
    <t>丙烯酸面漆 中灰038</t>
    <phoneticPr fontId="1" type="noConversion"/>
  </si>
  <si>
    <t>Pioner TC Grey 149</t>
    <phoneticPr fontId="1" type="noConversion"/>
  </si>
  <si>
    <t>丙烯酸面漆 中灰149</t>
    <phoneticPr fontId="1" type="noConversion"/>
  </si>
  <si>
    <t>Pioner TC Grey 071</t>
    <phoneticPr fontId="1" type="noConversion"/>
  </si>
  <si>
    <t>丙烯酸面漆 深灰071</t>
    <phoneticPr fontId="1" type="noConversion"/>
  </si>
  <si>
    <t>Pioner TC Green 137</t>
    <phoneticPr fontId="1" type="noConversion"/>
  </si>
  <si>
    <t>丙烯酸面漆 甲板绿137</t>
    <phoneticPr fontId="1" type="noConversion"/>
  </si>
  <si>
    <t>Pioner TC Green 257</t>
    <phoneticPr fontId="1" type="noConversion"/>
  </si>
  <si>
    <t>丙烯酸面漆 中绿257</t>
    <phoneticPr fontId="1" type="noConversion"/>
  </si>
  <si>
    <t>Pioner TC Green 437</t>
    <phoneticPr fontId="1" type="noConversion"/>
  </si>
  <si>
    <t>丙烯酸面漆 苹果绿437</t>
    <phoneticPr fontId="1" type="noConversion"/>
  </si>
  <si>
    <t>Pioner TC Blue 138</t>
    <phoneticPr fontId="1" type="noConversion"/>
  </si>
  <si>
    <t>丙烯酸面漆 标志蓝138</t>
    <phoneticPr fontId="1" type="noConversion"/>
  </si>
  <si>
    <t>Pioner TC Blue 139</t>
    <phoneticPr fontId="1" type="noConversion"/>
  </si>
  <si>
    <t>丙烯酸面漆 浅蓝139</t>
    <phoneticPr fontId="1" type="noConversion"/>
  </si>
  <si>
    <t>Pioner TC Red RAL 3000</t>
    <phoneticPr fontId="1" type="noConversion"/>
  </si>
  <si>
    <t>丙烯酸面漆 标志红RAL3000</t>
    <phoneticPr fontId="1" type="noConversion"/>
  </si>
  <si>
    <t>Pioner TC Yellow 258</t>
    <phoneticPr fontId="1" type="noConversion"/>
  </si>
  <si>
    <t>丙烯酸面漆 标志黄258</t>
    <phoneticPr fontId="1" type="noConversion"/>
  </si>
  <si>
    <t>Pioner TC Orange 2880</t>
    <phoneticPr fontId="1" type="noConversion"/>
  </si>
  <si>
    <t>丙烯酸面漆 标志橙2880</t>
    <phoneticPr fontId="1" type="noConversion"/>
  </si>
  <si>
    <t>聚氨酯类</t>
    <phoneticPr fontId="1" type="noConversion"/>
  </si>
  <si>
    <t>Hardtop XP White 001</t>
    <phoneticPr fontId="1" type="noConversion"/>
  </si>
  <si>
    <t>脂肪族聚氨酯面漆 白001</t>
    <phoneticPr fontId="1" type="noConversion"/>
  </si>
  <si>
    <t>Hardtop XP Black 099</t>
    <phoneticPr fontId="1" type="noConversion"/>
  </si>
  <si>
    <t>脂肪族聚氨酯面漆 黑099</t>
    <phoneticPr fontId="1" type="noConversion"/>
  </si>
  <si>
    <t>Hardtop XP Red 049</t>
    <phoneticPr fontId="1" type="noConversion"/>
  </si>
  <si>
    <t>脂肪族聚氨酯面漆 甲板红049</t>
    <phoneticPr fontId="1" type="noConversion"/>
  </si>
  <si>
    <t>Hardtop XP Yellow 002</t>
    <phoneticPr fontId="1" type="noConversion"/>
  </si>
  <si>
    <t>脂肪族聚氨酯面漆 奶黄002</t>
    <phoneticPr fontId="1" type="noConversion"/>
  </si>
  <si>
    <t>Hardtop XP Grey 038</t>
    <phoneticPr fontId="1" type="noConversion"/>
  </si>
  <si>
    <t>脂肪族聚氨酯面漆 中灰038</t>
    <phoneticPr fontId="1" type="noConversion"/>
  </si>
  <si>
    <t>Hardtop XP Grey 149</t>
    <phoneticPr fontId="1" type="noConversion"/>
  </si>
  <si>
    <t>脂肪族聚氨酯面漆 中灰149</t>
    <phoneticPr fontId="1" type="noConversion"/>
  </si>
  <si>
    <t>Hardtop XP Grey 071</t>
    <phoneticPr fontId="1" type="noConversion"/>
  </si>
  <si>
    <t>脂肪族聚氨酯面漆 深灰071</t>
    <phoneticPr fontId="1" type="noConversion"/>
  </si>
  <si>
    <t>Hardtop XP Green 137</t>
    <phoneticPr fontId="1" type="noConversion"/>
  </si>
  <si>
    <t>脂肪族聚氨酯面漆 甲板绿137</t>
    <phoneticPr fontId="1" type="noConversion"/>
  </si>
  <si>
    <t>Hardtop XP Green 257</t>
    <phoneticPr fontId="1" type="noConversion"/>
  </si>
  <si>
    <t>脂肪族聚氨酯面漆 中绿257</t>
    <phoneticPr fontId="1" type="noConversion"/>
  </si>
  <si>
    <t>Hardtop XP Green 437</t>
    <phoneticPr fontId="1" type="noConversion"/>
  </si>
  <si>
    <t>脂肪族聚氨酯面漆 苹果绿437</t>
    <phoneticPr fontId="1" type="noConversion"/>
  </si>
  <si>
    <t>Hardtop XP Blue 138</t>
    <phoneticPr fontId="1" type="noConversion"/>
  </si>
  <si>
    <t>脂肪族聚氨酯面漆 标志蓝138</t>
    <phoneticPr fontId="1" type="noConversion"/>
  </si>
  <si>
    <t>Hardtop XP Blue 139</t>
    <phoneticPr fontId="1" type="noConversion"/>
  </si>
  <si>
    <t>脂肪族聚氨酯面漆 浅蓝139</t>
    <phoneticPr fontId="1" type="noConversion"/>
  </si>
  <si>
    <t>Hardtop XP Red RAL 3000</t>
    <phoneticPr fontId="1" type="noConversion"/>
  </si>
  <si>
    <t>脂肪族聚氨酯面漆 标志红RAL3000</t>
    <phoneticPr fontId="1" type="noConversion"/>
  </si>
  <si>
    <t>Hardtop XP Yellow 258</t>
    <phoneticPr fontId="1" type="noConversion"/>
  </si>
  <si>
    <t>脂肪族聚氨酯面漆 标志黄258</t>
    <phoneticPr fontId="1" type="noConversion"/>
  </si>
  <si>
    <t>Hardtop XP Orange 2880</t>
    <phoneticPr fontId="1" type="noConversion"/>
  </si>
  <si>
    <t>脂肪族聚氨酯面漆 标志橙2880</t>
    <phoneticPr fontId="1" type="noConversion"/>
  </si>
  <si>
    <t>Hardtop AX White 001</t>
    <phoneticPr fontId="1" type="noConversion"/>
  </si>
  <si>
    <t>脂肪族聚氨酯面漆AX 白001</t>
    <phoneticPr fontId="1" type="noConversion"/>
  </si>
  <si>
    <t>Hardtop AX Black 099</t>
    <phoneticPr fontId="1" type="noConversion"/>
  </si>
  <si>
    <t>脂肪族聚氨酯面漆AX 黑099</t>
    <phoneticPr fontId="1" type="noConversion"/>
  </si>
  <si>
    <t>Hardtop AX Red 049</t>
    <phoneticPr fontId="1" type="noConversion"/>
  </si>
  <si>
    <t>脂肪族聚氨酯面漆AX 甲板红049</t>
    <phoneticPr fontId="1" type="noConversion"/>
  </si>
  <si>
    <t>Hardtop AX Yellow 002</t>
    <phoneticPr fontId="1" type="noConversion"/>
  </si>
  <si>
    <t>脂肪族聚氨酯面漆AX 奶黄002</t>
    <phoneticPr fontId="1" type="noConversion"/>
  </si>
  <si>
    <t>Hardtop AX Grey 038</t>
    <phoneticPr fontId="1" type="noConversion"/>
  </si>
  <si>
    <t>脂肪族聚氨酯面漆AX 中灰038</t>
    <phoneticPr fontId="1" type="noConversion"/>
  </si>
  <si>
    <t>Hardtop AX Grey 149</t>
    <phoneticPr fontId="1" type="noConversion"/>
  </si>
  <si>
    <t>脂肪族聚氨酯面漆AX 中灰149</t>
    <phoneticPr fontId="1" type="noConversion"/>
  </si>
  <si>
    <t>Hardtop AX Grey 071</t>
    <phoneticPr fontId="1" type="noConversion"/>
  </si>
  <si>
    <t>脂肪族聚氨酯面漆AX 深灰071</t>
    <phoneticPr fontId="1" type="noConversion"/>
  </si>
  <si>
    <t>Hardtop AX Green 137</t>
    <phoneticPr fontId="1" type="noConversion"/>
  </si>
  <si>
    <t>脂肪族聚氨酯面漆AX 甲板绿137</t>
    <phoneticPr fontId="1" type="noConversion"/>
  </si>
  <si>
    <t>Hardtop AX Green 257</t>
    <phoneticPr fontId="1" type="noConversion"/>
  </si>
  <si>
    <t>脂肪族聚氨酯面漆AX 中绿257</t>
    <phoneticPr fontId="1" type="noConversion"/>
  </si>
  <si>
    <t>Hardtop AX Green 437</t>
    <phoneticPr fontId="1" type="noConversion"/>
  </si>
  <si>
    <t>脂肪族聚氨酯面漆AX 苹果绿437</t>
    <phoneticPr fontId="1" type="noConversion"/>
  </si>
  <si>
    <t>Hardtop AX Blue 138</t>
    <phoneticPr fontId="1" type="noConversion"/>
  </si>
  <si>
    <t>脂肪族聚氨酯面漆AX 标志蓝138</t>
    <phoneticPr fontId="1" type="noConversion"/>
  </si>
  <si>
    <t>Hardtop AX Blue 139</t>
    <phoneticPr fontId="1" type="noConversion"/>
  </si>
  <si>
    <t>脂肪族聚氨酯面漆AX 浅蓝139</t>
    <phoneticPr fontId="1" type="noConversion"/>
  </si>
  <si>
    <t>Hardtop AX Red RAL 3000</t>
    <phoneticPr fontId="1" type="noConversion"/>
  </si>
  <si>
    <t>脂肪族聚氨酯面漆AX 标志红3000</t>
    <phoneticPr fontId="1" type="noConversion"/>
  </si>
  <si>
    <t>Hardtop AX Yellow 258</t>
    <phoneticPr fontId="1" type="noConversion"/>
  </si>
  <si>
    <t>脂肪族聚氨酯面漆AX 标志黄258</t>
    <phoneticPr fontId="1" type="noConversion"/>
  </si>
  <si>
    <t>Hardtop AX Orange 2880</t>
    <phoneticPr fontId="1" type="noConversion"/>
  </si>
  <si>
    <t>脂肪族聚氨酯面漆AX 标志橙2880</t>
    <phoneticPr fontId="1" type="noConversion"/>
  </si>
  <si>
    <t>防污漆类</t>
    <phoneticPr fontId="1" type="noConversion"/>
  </si>
  <si>
    <t>Seaforce Active Light Red</t>
    <phoneticPr fontId="1" type="noConversion"/>
  </si>
  <si>
    <t>水解型自抛光防污漆(A) 浅红</t>
    <phoneticPr fontId="1" type="noConversion"/>
  </si>
  <si>
    <t>Seaforce Active Dark Red</t>
    <phoneticPr fontId="1" type="noConversion"/>
  </si>
  <si>
    <t>水解型自抛光防污漆(A) 深红</t>
    <phoneticPr fontId="1" type="noConversion"/>
  </si>
  <si>
    <t>Seaforce Active Plus Light Red</t>
    <phoneticPr fontId="1" type="noConversion"/>
  </si>
  <si>
    <t>水解型自抛光防污漆(P) 浅红</t>
    <phoneticPr fontId="1" type="noConversion"/>
  </si>
  <si>
    <t>Seaforce Active Plus Dark Red</t>
    <phoneticPr fontId="1" type="noConversion"/>
  </si>
  <si>
    <t>水解型自抛光防污漆(P) 深红</t>
    <phoneticPr fontId="1" type="noConversion"/>
  </si>
  <si>
    <t>SeaMate M Light Red</t>
    <phoneticPr fontId="1" type="noConversion"/>
  </si>
  <si>
    <t>丙烯酸硅烷超光滑自抛光防污漆(M) 浅红</t>
    <phoneticPr fontId="1" type="noConversion"/>
  </si>
  <si>
    <t>SeaMate M Dark Red</t>
    <phoneticPr fontId="1" type="noConversion"/>
  </si>
  <si>
    <t>丙烯酸硅烷超光滑自抛光防污漆(M) 深红</t>
    <phoneticPr fontId="1" type="noConversion"/>
  </si>
  <si>
    <t>SeaQuantum Pro U Light Red</t>
    <phoneticPr fontId="1" type="noConversion"/>
  </si>
  <si>
    <t>丙烯酸硅烷超低阻自抛光防污漆(P) 浅红</t>
    <phoneticPr fontId="1" type="noConversion"/>
  </si>
  <si>
    <t>SeaQuantum Pro U Dark Red</t>
    <phoneticPr fontId="1" type="noConversion"/>
  </si>
  <si>
    <t>丙烯酸硅烷超低阻自抛光防污漆(P) 深红</t>
    <phoneticPr fontId="1" type="noConversion"/>
  </si>
  <si>
    <t>SeaQuantum X200 Light Red</t>
    <phoneticPr fontId="1" type="noConversion"/>
  </si>
  <si>
    <t>甲基丙烯酸硅烷超低阻自抛光防污漆(X200) 浅红</t>
    <phoneticPr fontId="1" type="noConversion"/>
  </si>
  <si>
    <t>SeaQuantum X200 Dark Red</t>
    <phoneticPr fontId="1" type="noConversion"/>
  </si>
  <si>
    <t>甲基丙烯酸硅烷超低阻自抛光防污漆(X200) 深红</t>
    <phoneticPr fontId="1" type="noConversion"/>
  </si>
  <si>
    <t>Jotun Thinner No.2</t>
    <phoneticPr fontId="1" type="noConversion"/>
  </si>
  <si>
    <t>Jotun Thinner No.7</t>
    <phoneticPr fontId="1" type="noConversion"/>
  </si>
  <si>
    <t>Jotun Thinner No.10</t>
    <phoneticPr fontId="1" type="noConversion"/>
  </si>
  <si>
    <t>Jotun Thinner No.17</t>
    <phoneticPr fontId="1" type="noConversion"/>
  </si>
  <si>
    <t>Jotun Thinner No.23</t>
    <phoneticPr fontId="1" type="noConversion"/>
  </si>
  <si>
    <t>Jotun Thinner No.28</t>
    <phoneticPr fontId="1" type="noConversion"/>
  </si>
  <si>
    <t>多用途类</t>
    <phoneticPr fontId="1" type="noConversion"/>
  </si>
  <si>
    <t>Spontan Varnish</t>
    <phoneticPr fontId="1" type="noConversion"/>
  </si>
  <si>
    <t>氨酯醇酸清漆</t>
    <phoneticPr fontId="1" type="noConversion"/>
  </si>
  <si>
    <t>Aluflex</t>
    <phoneticPr fontId="1" type="noConversion"/>
  </si>
  <si>
    <t>醇酸铝粉漆</t>
    <phoneticPr fontId="1" type="noConversion"/>
  </si>
  <si>
    <t>铝粉耐热漆</t>
    <phoneticPr fontId="1" type="noConversion"/>
  </si>
  <si>
    <t>有机硅耐热漆</t>
    <phoneticPr fontId="1" type="noConversion"/>
  </si>
  <si>
    <t>Penguard FC Green 7075</t>
    <phoneticPr fontId="1" type="noConversion"/>
  </si>
  <si>
    <t>环氧漆FC 标志绿7075</t>
    <phoneticPr fontId="1" type="noConversion"/>
  </si>
  <si>
    <t>Pilot II Green 7075</t>
    <phoneticPr fontId="1" type="noConversion"/>
  </si>
  <si>
    <t>醇酸面漆 标志绿7075</t>
    <phoneticPr fontId="1" type="noConversion"/>
  </si>
  <si>
    <t>Pioner TC Green 7075</t>
    <phoneticPr fontId="1" type="noConversion"/>
  </si>
  <si>
    <t>丙烯酸面漆 标志绿7075</t>
    <phoneticPr fontId="1" type="noConversion"/>
  </si>
  <si>
    <t>Hardtop XP Green 7075</t>
    <phoneticPr fontId="1" type="noConversion"/>
  </si>
  <si>
    <t>脂肪族聚氨酯面漆 标志绿7075</t>
    <phoneticPr fontId="1" type="noConversion"/>
  </si>
  <si>
    <t>Hardtop AX Green 7075</t>
    <phoneticPr fontId="1" type="noConversion"/>
  </si>
  <si>
    <t>脂肪族聚氨酯面漆AX 标志绿7075</t>
    <phoneticPr fontId="1" type="noConversion"/>
  </si>
  <si>
    <t>保养漆套装产品</t>
    <phoneticPr fontId="1" type="noConversion"/>
  </si>
  <si>
    <t>Jotafix Epoxy Primer Red</t>
    <phoneticPr fontId="1" type="noConversion"/>
  </si>
  <si>
    <t>容易涂环氧底漆 红</t>
    <phoneticPr fontId="1" type="noConversion"/>
  </si>
  <si>
    <t>Jotafix Epoxy Primer Grey</t>
    <phoneticPr fontId="1" type="noConversion"/>
  </si>
  <si>
    <t>容易涂环氧底漆 灰</t>
    <phoneticPr fontId="1" type="noConversion"/>
  </si>
  <si>
    <t>好易涂1+1底漆 红</t>
    <phoneticPr fontId="1" type="noConversion"/>
  </si>
  <si>
    <t>好易涂1+1底漆 灰</t>
    <phoneticPr fontId="1" type="noConversion"/>
  </si>
  <si>
    <t>Hardtop Smart Pack All color</t>
    <phoneticPr fontId="1" type="noConversion"/>
  </si>
  <si>
    <t>好易涂1+1面漆 全系颜色</t>
    <phoneticPr fontId="1" type="noConversion"/>
  </si>
  <si>
    <t>佐敦2号稀释剂 (醇酸稀释剂)</t>
    <phoneticPr fontId="1" type="noConversion"/>
  </si>
  <si>
    <t>佐敦7号稀释剂 (丙烯酸/防污漆稀释剂)</t>
    <phoneticPr fontId="1" type="noConversion"/>
  </si>
  <si>
    <t>佐敦10号稀释剂 (聚氨酯稀释剂)</t>
    <phoneticPr fontId="1" type="noConversion"/>
  </si>
  <si>
    <t>佐敦17号稀释剂 (环氧稀释剂)</t>
    <phoneticPr fontId="1" type="noConversion"/>
  </si>
  <si>
    <t>佐敦23号稀释剂 (液货舱油漆稀释剂)</t>
    <phoneticPr fontId="1" type="noConversion"/>
  </si>
  <si>
    <t>佐敦28号稀释剂 (淡水舱漆稀释剂)</t>
    <phoneticPr fontId="1" type="noConversion"/>
  </si>
  <si>
    <t>由于新冠病毒造成的任何延迟履行或未能履行任何义务的合同/协议不能也不应视为违反合同，佐敦不承担任何直接或间接的后果。</t>
  </si>
  <si>
    <t>Seaforce Shield Ligth Red</t>
    <phoneticPr fontId="1" type="noConversion"/>
  </si>
  <si>
    <t>Seaforce Shield Dark Red</t>
    <phoneticPr fontId="1" type="noConversion"/>
  </si>
  <si>
    <t>水解型自抛光防污漆(S) 浅红</t>
    <phoneticPr fontId="1" type="noConversion"/>
  </si>
  <si>
    <t>水解型自抛光防污漆(S) 深红</t>
    <phoneticPr fontId="1" type="noConversion"/>
  </si>
  <si>
    <t>USD</t>
  </si>
  <si>
    <t>Marathon IQ 2 Red</t>
    <phoneticPr fontId="1" type="noConversion"/>
  </si>
  <si>
    <t>超强耐磨低阻船壳漆 红</t>
    <phoneticPr fontId="1" type="noConversion"/>
  </si>
  <si>
    <t>Marathon IQ 2 Grey</t>
    <phoneticPr fontId="1" type="noConversion"/>
  </si>
  <si>
    <t>超强耐磨低阻船壳漆 灰</t>
    <phoneticPr fontId="1" type="noConversion"/>
  </si>
  <si>
    <t>Pilot QD Primer Plus Red</t>
    <phoneticPr fontId="1" type="noConversion"/>
  </si>
  <si>
    <t>厚浆型改性醇酸底漆 红</t>
    <phoneticPr fontId="1" type="noConversion"/>
  </si>
  <si>
    <t>Pilot QD Primer Plus Grey</t>
    <phoneticPr fontId="1" type="noConversion"/>
  </si>
  <si>
    <t>厚浆型改性醇酸底漆 灰</t>
    <phoneticPr fontId="1" type="noConversion"/>
  </si>
  <si>
    <t>Pioner Topcoat C White 001</t>
    <phoneticPr fontId="1" type="noConversion"/>
  </si>
  <si>
    <t>低VOC丙烯酸面漆 白001</t>
    <phoneticPr fontId="1" type="noConversion"/>
  </si>
  <si>
    <t>Pioner Topcoat C Black 099</t>
    <phoneticPr fontId="1" type="noConversion"/>
  </si>
  <si>
    <t>低VOC丙烯酸面漆 黑099</t>
    <phoneticPr fontId="1" type="noConversion"/>
  </si>
  <si>
    <t>Pioner Topcoat C Red 049</t>
    <phoneticPr fontId="1" type="noConversion"/>
  </si>
  <si>
    <t>低VOC丙烯酸面漆 甲板红049</t>
    <phoneticPr fontId="1" type="noConversion"/>
  </si>
  <si>
    <t>Pioner Topcoat C Yellow 002</t>
    <phoneticPr fontId="1" type="noConversion"/>
  </si>
  <si>
    <t>低VOC丙烯酸面漆 奶黄002</t>
    <phoneticPr fontId="1" type="noConversion"/>
  </si>
  <si>
    <t>Pioner Topcoat C Grey 038</t>
    <phoneticPr fontId="1" type="noConversion"/>
  </si>
  <si>
    <t>低VOC丙烯酸面漆 中灰038</t>
    <phoneticPr fontId="1" type="noConversion"/>
  </si>
  <si>
    <t>Pioner Topcoat C Grey 149</t>
    <phoneticPr fontId="1" type="noConversion"/>
  </si>
  <si>
    <t>低VOC丙烯酸面漆 中灰149</t>
    <phoneticPr fontId="1" type="noConversion"/>
  </si>
  <si>
    <t>Pioner Topcoat C Grey 071</t>
    <phoneticPr fontId="1" type="noConversion"/>
  </si>
  <si>
    <t>低VOC丙烯酸面漆 深灰071</t>
    <phoneticPr fontId="1" type="noConversion"/>
  </si>
  <si>
    <t>Pioner Topcoat C Green 137</t>
    <phoneticPr fontId="1" type="noConversion"/>
  </si>
  <si>
    <t>低VOC丙烯酸面漆 甲板绿137</t>
    <phoneticPr fontId="1" type="noConversion"/>
  </si>
  <si>
    <t>Pioner Topcoat C Green 257</t>
    <phoneticPr fontId="1" type="noConversion"/>
  </si>
  <si>
    <t>低VOC丙烯酸面漆 中绿257</t>
    <phoneticPr fontId="1" type="noConversion"/>
  </si>
  <si>
    <t>Pioner Topcoat C Green 437</t>
    <phoneticPr fontId="1" type="noConversion"/>
  </si>
  <si>
    <t>低VOC丙烯酸面漆 苹果绿437</t>
    <phoneticPr fontId="1" type="noConversion"/>
  </si>
  <si>
    <t>Pioner Topcoat C Blue 138</t>
    <phoneticPr fontId="1" type="noConversion"/>
  </si>
  <si>
    <t>低VOC丙烯酸面漆 标志蓝138</t>
    <phoneticPr fontId="1" type="noConversion"/>
  </si>
  <si>
    <t>Pioner Topcoat C Blue 139</t>
    <phoneticPr fontId="1" type="noConversion"/>
  </si>
  <si>
    <t>低VOC丙烯酸面漆 浅蓝139</t>
    <phoneticPr fontId="1" type="noConversion"/>
  </si>
  <si>
    <t>Pioner Topcoat C Green 7075</t>
    <phoneticPr fontId="1" type="noConversion"/>
  </si>
  <si>
    <t>低VOC丙烯酸面漆 标志绿7075</t>
    <phoneticPr fontId="1" type="noConversion"/>
  </si>
  <si>
    <t>Pioner Topcoat C Red RAL 3000</t>
    <phoneticPr fontId="1" type="noConversion"/>
  </si>
  <si>
    <t>低VOC丙烯酸面漆 标志红RAL3000</t>
    <phoneticPr fontId="1" type="noConversion"/>
  </si>
  <si>
    <t>Pioner Topcoat C Yellow 258</t>
    <phoneticPr fontId="1" type="noConversion"/>
  </si>
  <si>
    <t>低VOC丙烯酸面漆 标志黄258</t>
    <phoneticPr fontId="1" type="noConversion"/>
  </si>
  <si>
    <t>Pioner Topcoat C Orange 2880</t>
    <phoneticPr fontId="1" type="noConversion"/>
  </si>
  <si>
    <t>低VOC丙烯酸面漆 标志橙2880</t>
    <phoneticPr fontId="1" type="noConversion"/>
  </si>
  <si>
    <t>Hardtop AX C White 001</t>
    <phoneticPr fontId="1" type="noConversion"/>
  </si>
  <si>
    <t>脂肪族丙烯酸聚氨酯面漆AX C 白001</t>
    <phoneticPr fontId="1" type="noConversion"/>
  </si>
  <si>
    <t>Hardtop AX C Black 099</t>
    <phoneticPr fontId="1" type="noConversion"/>
  </si>
  <si>
    <t>脂肪族丙烯酸聚氨酯面漆AX C 黑099</t>
    <phoneticPr fontId="1" type="noConversion"/>
  </si>
  <si>
    <t>Hardtop AX C Red 049</t>
    <phoneticPr fontId="1" type="noConversion"/>
  </si>
  <si>
    <t>脂肪族丙烯酸聚氨酯面漆AX C 甲板红049</t>
    <phoneticPr fontId="1" type="noConversion"/>
  </si>
  <si>
    <t>Hardtop AX C Yellow 002</t>
    <phoneticPr fontId="1" type="noConversion"/>
  </si>
  <si>
    <t>脂肪族丙烯酸聚氨酯面漆AX C 奶黄002</t>
    <phoneticPr fontId="1" type="noConversion"/>
  </si>
  <si>
    <t>Hardtop AX C Grey 038</t>
    <phoneticPr fontId="1" type="noConversion"/>
  </si>
  <si>
    <t>脂肪族丙烯酸聚氨酯面漆AX C 中灰038</t>
    <phoneticPr fontId="1" type="noConversion"/>
  </si>
  <si>
    <t>Hardtop AX C Grey 149</t>
    <phoneticPr fontId="1" type="noConversion"/>
  </si>
  <si>
    <t>脂肪族丙烯酸聚氨酯面漆AX C 中灰149</t>
    <phoneticPr fontId="1" type="noConversion"/>
  </si>
  <si>
    <t>Hardtop AX C Grey 071</t>
    <phoneticPr fontId="1" type="noConversion"/>
  </si>
  <si>
    <t>脂肪族丙烯酸聚氨酯面漆AX C 深灰071</t>
    <phoneticPr fontId="1" type="noConversion"/>
  </si>
  <si>
    <t>Hardtop AX C Green 137</t>
    <phoneticPr fontId="1" type="noConversion"/>
  </si>
  <si>
    <t>脂肪族丙烯酸聚氨酯面漆AX C 甲板绿137</t>
    <phoneticPr fontId="1" type="noConversion"/>
  </si>
  <si>
    <t>Hardtop AX C Green 257</t>
    <phoneticPr fontId="1" type="noConversion"/>
  </si>
  <si>
    <t>脂肪族丙烯酸聚氨酯面漆AX C 中绿257</t>
    <phoneticPr fontId="1" type="noConversion"/>
  </si>
  <si>
    <t>Hardtop AX C Green 437</t>
    <phoneticPr fontId="1" type="noConversion"/>
  </si>
  <si>
    <t>脂肪族丙烯酸聚氨酯面漆AX C 苹果绿437</t>
    <phoneticPr fontId="1" type="noConversion"/>
  </si>
  <si>
    <t>Hardtop AX C Blue 138</t>
    <phoneticPr fontId="1" type="noConversion"/>
  </si>
  <si>
    <t>脂肪族丙烯酸聚氨酯面漆AX C 标志蓝138</t>
    <phoneticPr fontId="1" type="noConversion"/>
  </si>
  <si>
    <t>Hardtop AX C Blue 139</t>
    <phoneticPr fontId="1" type="noConversion"/>
  </si>
  <si>
    <t>脂肪族丙烯酸聚氨酯面漆AX C 浅蓝139</t>
    <phoneticPr fontId="1" type="noConversion"/>
  </si>
  <si>
    <t>Hardtop AX C Green 7075</t>
    <phoneticPr fontId="1" type="noConversion"/>
  </si>
  <si>
    <t>脂肪族丙烯酸聚氨酯面漆AX C 标志绿7075</t>
    <phoneticPr fontId="1" type="noConversion"/>
  </si>
  <si>
    <t>Hardtop AX C Red RAL 3000</t>
    <phoneticPr fontId="1" type="noConversion"/>
  </si>
  <si>
    <t>脂肪族丙烯酸聚氨酯面漆AX C 标志红3000</t>
    <phoneticPr fontId="1" type="noConversion"/>
  </si>
  <si>
    <t>Hardtop AX C Yellow 258</t>
    <phoneticPr fontId="1" type="noConversion"/>
  </si>
  <si>
    <t>脂肪族丙烯酸聚氨酯面漆AX C 标志黄258</t>
    <phoneticPr fontId="1" type="noConversion"/>
  </si>
  <si>
    <t>Hardtop AX C Orange 2880</t>
    <phoneticPr fontId="1" type="noConversion"/>
  </si>
  <si>
    <t>脂肪族丙烯酸聚氨酯面漆AX C 标志橙2880</t>
    <phoneticPr fontId="1" type="noConversion"/>
  </si>
  <si>
    <t>SeaQuantum Classic III Light Red</t>
    <phoneticPr fontId="1" type="noConversion"/>
  </si>
  <si>
    <t>甲级丙烯酸硅烷超低阻水解型防污漆III(C) 浅红</t>
    <phoneticPr fontId="1" type="noConversion"/>
  </si>
  <si>
    <t>SeaQuantum Classic III Dark Red</t>
    <phoneticPr fontId="1" type="noConversion"/>
  </si>
  <si>
    <t>甲级丙烯酸硅烷超低阻水解型防污漆III(C) 深红</t>
    <phoneticPr fontId="1" type="noConversion"/>
  </si>
  <si>
    <t>SeaQuantum Plus III Light Red</t>
    <phoneticPr fontId="1" type="noConversion"/>
  </si>
  <si>
    <t>甲级丙烯酸硅烷超低阻水解型防污漆III(P) 浅红</t>
    <phoneticPr fontId="1" type="noConversion"/>
  </si>
  <si>
    <t>SeaQuantum Plus III Dark Red</t>
    <phoneticPr fontId="1" type="noConversion"/>
  </si>
  <si>
    <t>甲级丙烯酸硅烷超低阻水解型防污漆III(P) 深红</t>
    <phoneticPr fontId="1" type="noConversion"/>
  </si>
  <si>
    <t>SeaQuantum Ultra III Light Red</t>
    <phoneticPr fontId="1" type="noConversion"/>
  </si>
  <si>
    <t>甲级丙烯酸硅烷超低阻水解型防污漆III(U) 浅红</t>
    <phoneticPr fontId="1" type="noConversion"/>
  </si>
  <si>
    <t>SeaQuantum Ultra III Dark Red</t>
    <phoneticPr fontId="1" type="noConversion"/>
  </si>
  <si>
    <t>甲级丙烯酸硅烷超低阻水解型防污漆III(U) 深红</t>
    <phoneticPr fontId="1" type="noConversion"/>
  </si>
  <si>
    <t>甲基丙烯酸硅烷</t>
    <phoneticPr fontId="1" type="noConversion"/>
  </si>
  <si>
    <t>Marathon IQ 2 Grey</t>
  </si>
  <si>
    <t>超强耐磨低阻船壳漆 灰</t>
  </si>
  <si>
    <t>Alkyd Primer Red</t>
    <phoneticPr fontId="1" type="noConversion"/>
  </si>
  <si>
    <t>Alkyd Primer Grey</t>
    <phoneticPr fontId="1" type="noConversion"/>
  </si>
  <si>
    <t>醇酸底漆 红</t>
    <phoneticPr fontId="1" type="noConversion"/>
  </si>
  <si>
    <t>醇酸底漆 灰</t>
    <phoneticPr fontId="1" type="noConversion"/>
  </si>
  <si>
    <t>保养漆面漆</t>
    <phoneticPr fontId="1" type="noConversion"/>
  </si>
  <si>
    <t>Jotun Anti-Skid (Course, Medium Fine)</t>
    <phoneticPr fontId="1" type="noConversion"/>
  </si>
  <si>
    <t>佐敦防滑砂 (粗, 重, 细), 单位公斤</t>
    <phoneticPr fontId="1" type="noConversion"/>
  </si>
  <si>
    <t>Jotun Inhibitive Oil</t>
    <phoneticPr fontId="1" type="noConversion"/>
  </si>
  <si>
    <t>佐敦防锈油</t>
    <phoneticPr fontId="1" type="noConversion"/>
  </si>
  <si>
    <t>Se-lett (Signal Orange)</t>
    <phoneticPr fontId="1" type="noConversion"/>
  </si>
  <si>
    <t>荧光漆</t>
    <phoneticPr fontId="1" type="noConversion"/>
  </si>
  <si>
    <t>警示标志</t>
    <phoneticPr fontId="1" type="noConversion"/>
  </si>
  <si>
    <t>Jotamastic 90 GF Red</t>
  </si>
  <si>
    <t>Jotamastic 90 GF Grey</t>
  </si>
  <si>
    <t>低温型低表面处理环氧耐磨漆90 黑</t>
  </si>
  <si>
    <t>低表面处理环氧耐磨玻璃鳞片漆90 灰</t>
  </si>
  <si>
    <t>低表面处理环氧耐磨玻璃鳞片漆90 红</t>
  </si>
  <si>
    <t>Alkyd Primer Black</t>
  </si>
  <si>
    <t>醇酸底漆 黑</t>
  </si>
  <si>
    <t>甲板航标灯</t>
  </si>
  <si>
    <t>Jotamastic 87 Art</t>
  </si>
  <si>
    <t>Jotamastic 87 Alu</t>
  </si>
  <si>
    <t>Jotamastic 87 Grey</t>
  </si>
  <si>
    <t>Jotamastic 87 Red</t>
  </si>
  <si>
    <t>低表面处理环氧耐磨漆 灰</t>
  </si>
  <si>
    <t>低表面处理环氧耐磨漆 红</t>
  </si>
  <si>
    <t>低表面处理环氧耐磨铝粉漆 铝粉</t>
  </si>
  <si>
    <t>低表面处理环氧耐磨铝粉漆 铝红</t>
  </si>
  <si>
    <t>Jotamastic 87 WG Alu</t>
  </si>
  <si>
    <t>Jotamastic 87 WG Art</t>
  </si>
  <si>
    <t>低温型低表面处理环氧耐磨铝粉漆 铝粉</t>
  </si>
  <si>
    <t>低温型低表面处理环氧耐磨铝粉漆 铝红</t>
  </si>
  <si>
    <t>Jotamastic 87 WG Grey</t>
  </si>
  <si>
    <t>Jotamastic 87 WG Red</t>
  </si>
  <si>
    <t>低温型低表面处理环氧耐磨漆 灰</t>
  </si>
  <si>
    <t>低温型低表面处理环氧耐磨漆 红</t>
  </si>
  <si>
    <t>Jotamastic 90 GF WG Grey</t>
  </si>
  <si>
    <t>Jotamastic 90 GF WG Red</t>
  </si>
  <si>
    <t>低温型低表面处理环氧耐磨玻璃鳞片漆90 灰</t>
  </si>
  <si>
    <t>低温型低表面处理环氧耐磨玻璃鳞片漆90 红</t>
  </si>
  <si>
    <t>Jotacote Universal N10 Alu</t>
  </si>
  <si>
    <t>Jotacote Universal N10 Art</t>
  </si>
  <si>
    <t>Jotacote Universal N10 Grey</t>
  </si>
  <si>
    <t>Jotacote Universal N10 Red</t>
  </si>
  <si>
    <t>通用耐磨环氧漆N10 铝粉</t>
  </si>
  <si>
    <t>通用耐磨环氧漆N10 铝红</t>
  </si>
  <si>
    <t>通用耐磨环氧漆N10 灰</t>
  </si>
  <si>
    <t>通用耐磨环氧漆N10 红</t>
  </si>
  <si>
    <t>新造船、坞修底漆</t>
  </si>
  <si>
    <t>Safeguard Plus Plum</t>
  </si>
  <si>
    <t>乙烯环氧漆 紫红</t>
  </si>
  <si>
    <t>Safeguard FRC PE Light Red</t>
  </si>
  <si>
    <t>有机硅低表面能连接漆PE 浅红</t>
  </si>
  <si>
    <t>船壳</t>
  </si>
  <si>
    <t>新造船、坞修连接漆</t>
  </si>
  <si>
    <t>乙烯环氧</t>
  </si>
  <si>
    <t>新造船连接漆</t>
  </si>
  <si>
    <t>Safeguard FRC S Light Red</t>
  </si>
  <si>
    <t>有机硅低表面能连接漆S 浅红</t>
  </si>
  <si>
    <t>Hardtop XPL Black</t>
  </si>
  <si>
    <t>SeaQuest Endura Red</t>
  </si>
  <si>
    <t>有机硅不沾污涂料Endura 红</t>
  </si>
  <si>
    <t>有机硅</t>
  </si>
  <si>
    <t>脂肪族聚氨酯哑光面漆 黑</t>
  </si>
  <si>
    <t>Tankguard Flexline Grey</t>
  </si>
  <si>
    <t>Tankguard Flexline Light Green</t>
  </si>
  <si>
    <t>Tankguard Flexline Light Pink</t>
  </si>
  <si>
    <t>超强耐化学品液货舱漆 灰</t>
  </si>
  <si>
    <t>超强耐化学品液货舱漆 浅绿</t>
  </si>
  <si>
    <t>超强耐化学品液货舱漆 粉</t>
  </si>
  <si>
    <t>Chemflake Special Red</t>
  </si>
  <si>
    <t>Chemflake Special White</t>
  </si>
  <si>
    <t>乙烯高性能耐酸高温漆 红</t>
  </si>
  <si>
    <t>乙烯高性能耐酸高温漆 白</t>
  </si>
  <si>
    <t>苯乙烯</t>
  </si>
  <si>
    <t>脱硫塔</t>
  </si>
  <si>
    <t>乙烯</t>
  </si>
  <si>
    <t>有机硅耐高温漆600</t>
  </si>
  <si>
    <t>Jotun Thinner No.63</t>
  </si>
  <si>
    <t>佐敦63号稀释剂 (聚氨酯稀释剂)</t>
  </si>
  <si>
    <t>船壳,甲板,舱盖,上建(低温型）</t>
  </si>
  <si>
    <t>Penguard FC Base1</t>
  </si>
  <si>
    <t>Penguard FC Base2</t>
  </si>
  <si>
    <t>Penguard FC Base3</t>
  </si>
  <si>
    <t>Penguard FC Base5</t>
  </si>
  <si>
    <t>Penguard FC Base6</t>
  </si>
  <si>
    <t>环氧漆FC Base1</t>
  </si>
  <si>
    <t>环氧漆FC Base2</t>
  </si>
  <si>
    <t>环氧漆FC Base3</t>
  </si>
  <si>
    <t>环氧漆FC Base5</t>
  </si>
  <si>
    <t>环氧漆FC Base6</t>
  </si>
  <si>
    <t>环氧漆FC 待定色</t>
  </si>
  <si>
    <t>Pilot II Pending Color</t>
  </si>
  <si>
    <t>醇酸面漆 待定色</t>
  </si>
  <si>
    <t>Penguard FC Pending Color</t>
  </si>
  <si>
    <t>Pilot II Base1</t>
  </si>
  <si>
    <t>Pilot II Base2</t>
  </si>
  <si>
    <t>Pilot II Base3</t>
  </si>
  <si>
    <t>Pilot II Base5</t>
  </si>
  <si>
    <t>Pilot II Base6</t>
  </si>
  <si>
    <t>醇酸面漆 Base1</t>
  </si>
  <si>
    <t>醇酸面漆 Base2</t>
  </si>
  <si>
    <t>醇酸面漆 Base3</t>
  </si>
  <si>
    <t>醇酸面漆 Base5</t>
  </si>
  <si>
    <t>醇酸面漆 Base6</t>
  </si>
  <si>
    <t>Pioner TC Base1</t>
  </si>
  <si>
    <t>丙烯酸面漆 待定色</t>
  </si>
  <si>
    <t>Pioner TC Base2</t>
  </si>
  <si>
    <t>Pioner TC Base3</t>
  </si>
  <si>
    <t>Pioner TC Base5</t>
  </si>
  <si>
    <t>Pioner TC Base6</t>
  </si>
  <si>
    <t>丙烯酸面漆 Base1</t>
  </si>
  <si>
    <t>丙烯酸面漆 Base2</t>
  </si>
  <si>
    <t>丙烯酸面漆 Base3</t>
  </si>
  <si>
    <t>丙烯酸面漆 Base5</t>
  </si>
  <si>
    <t>丙烯酸面漆 Base6</t>
  </si>
  <si>
    <t>Pioner TC Pending Color</t>
  </si>
  <si>
    <t>Pioner Topcoat C Pending Color</t>
  </si>
  <si>
    <t>Pioner Topcoat C Base1</t>
  </si>
  <si>
    <t>Pioner Topcoat C Base2</t>
  </si>
  <si>
    <t>Pioner Topcoat C Base3</t>
  </si>
  <si>
    <t>Pioner Topcoat C Base5</t>
  </si>
  <si>
    <t>Pioner Topcoat C Base6</t>
  </si>
  <si>
    <t>低VOC丙烯酸面漆漆 待定色</t>
  </si>
  <si>
    <t>低VOC丙烯酸面漆漆 Base1</t>
  </si>
  <si>
    <t>低VOC丙烯酸面漆漆 Base2</t>
  </si>
  <si>
    <t>低VOC丙烯酸面漆漆 Base3</t>
  </si>
  <si>
    <t>低VOC丙烯酸面漆漆 Base5</t>
  </si>
  <si>
    <t>低VOC丙烯酸面漆漆 Base6</t>
  </si>
  <si>
    <t>Hardtop XP Pending Color</t>
  </si>
  <si>
    <t>脂肪族聚氨酯面漆 待定色</t>
  </si>
  <si>
    <t>Hardtop XP Base1</t>
  </si>
  <si>
    <t>Hardtop XP Base2</t>
  </si>
  <si>
    <t>Hardtop XP Base3</t>
  </si>
  <si>
    <t>Hardtop XP Base5</t>
  </si>
  <si>
    <t>Hardtop XP Base6</t>
  </si>
  <si>
    <t>脂肪族聚氨酯面漆 Base1</t>
  </si>
  <si>
    <t>脂肪族聚氨酯面漆 Base2</t>
  </si>
  <si>
    <t>脂肪族聚氨酯面漆 Base3</t>
  </si>
  <si>
    <t>脂肪族聚氨酯面漆 Base5</t>
  </si>
  <si>
    <t>脂肪族聚氨酯面漆 Base6</t>
  </si>
  <si>
    <t>Hardtop AX C Pending Color</t>
  </si>
  <si>
    <t>脂肪族丙烯酸聚氨酯面漆AX C 待定色</t>
  </si>
  <si>
    <t>Hardtop AX C Base1</t>
  </si>
  <si>
    <t>Hardtop AX C Base2</t>
  </si>
  <si>
    <t>Hardtop AX C Base3</t>
  </si>
  <si>
    <t>Hardtop AX C Base5</t>
  </si>
  <si>
    <t>Hardtop AX C Base6</t>
  </si>
  <si>
    <t>脂肪族丙烯酸聚氨酯面漆AX C Base1</t>
  </si>
  <si>
    <t>脂肪族丙烯酸聚氨酯面漆AX C Base2</t>
  </si>
  <si>
    <t>脂肪族丙烯酸聚氨酯面漆AX C Base3</t>
  </si>
  <si>
    <t>脂肪族丙烯酸聚氨酯面漆AX C Base5</t>
  </si>
  <si>
    <t>脂肪族丙烯酸聚氨酯面漆AX C Base6</t>
  </si>
  <si>
    <t>Solvalitt 600, (600℃)</t>
  </si>
  <si>
    <t>Solvalitt Alu, (600℃)</t>
  </si>
  <si>
    <t>Aluminium Paint HR, (250℃)</t>
  </si>
  <si>
    <t>Lady Nordic Supreme Base C</t>
  </si>
  <si>
    <t>Level</t>
  </si>
  <si>
    <t>产品等级</t>
  </si>
  <si>
    <t>Hardtop AX Pending Color</t>
  </si>
  <si>
    <t>脂肪族聚氨酯面漆AX 待定色</t>
  </si>
  <si>
    <t>Hardtop AX Base1</t>
  </si>
  <si>
    <t>Hardtop AX Base2</t>
  </si>
  <si>
    <t>Hardtop AX Base3</t>
  </si>
  <si>
    <t>Hardtop AX Base4</t>
  </si>
  <si>
    <t>Hardtop AX Base5</t>
  </si>
  <si>
    <t>脂肪族聚氨酯面漆AX Base1</t>
  </si>
  <si>
    <t>脂肪族聚氨酯面漆AX Base2</t>
  </si>
  <si>
    <t>脂肪族聚氨酯面漆AX Base3</t>
  </si>
  <si>
    <t>脂肪族聚氨酯面漆AX Base4</t>
  </si>
  <si>
    <t>脂肪族聚氨酯面漆AX Base5</t>
  </si>
  <si>
    <t>淑女北欧釉彩</t>
  </si>
  <si>
    <t>水性漆</t>
  </si>
  <si>
    <t>Jotacote F60 Alu</t>
  </si>
  <si>
    <t>Jotacote F60 Art</t>
  </si>
  <si>
    <t>Jotacote F60 Grey</t>
  </si>
  <si>
    <t>Jotacote F60 Red</t>
  </si>
  <si>
    <t>Jotacote F60 White</t>
  </si>
  <si>
    <t>环氧漆F60 铝粉</t>
  </si>
  <si>
    <t>环氧漆F60 铝红</t>
  </si>
  <si>
    <t>环氧漆F60 灰</t>
  </si>
  <si>
    <t>环氧漆F60 红</t>
  </si>
  <si>
    <t>环氧漆F60 白</t>
  </si>
  <si>
    <t>舾装件底漆</t>
  </si>
  <si>
    <t>环氧</t>
  </si>
  <si>
    <t>船壳,甲板,舱盖,上建,淡水舱,压载舱</t>
  </si>
  <si>
    <t>船壳,甲板,舱盖,上建,压载舱</t>
  </si>
  <si>
    <t>Drydocking Paint Specification and Quotation</t>
  </si>
  <si>
    <t>船壳部分</t>
  </si>
  <si>
    <t>货舱部分</t>
  </si>
  <si>
    <t>船体各部位</t>
  </si>
  <si>
    <t>Bulwark Inside
舷墙内侧</t>
  </si>
  <si>
    <t>Rudder
舵</t>
  </si>
  <si>
    <t>Propeller
螺旋桨</t>
  </si>
  <si>
    <t>Upper Deck
上甲板</t>
  </si>
  <si>
    <t>Lower Deck
下甲板</t>
  </si>
  <si>
    <t>甲板</t>
  </si>
  <si>
    <t>Boat Deck
艇甲板</t>
  </si>
  <si>
    <t>Poop Deck
艉楼甲板</t>
  </si>
  <si>
    <t>Bridge Deck
驾驶甲板</t>
  </si>
  <si>
    <t>Compass Deck
罗经甲板</t>
  </si>
  <si>
    <t>Bulbous Bow
球鼻艏</t>
  </si>
  <si>
    <t>浸水舱室</t>
  </si>
  <si>
    <t>非浸水舱室</t>
  </si>
  <si>
    <t>Fore Peak Tank
艏尖舱</t>
  </si>
  <si>
    <t>Forecastle
艏楼</t>
  </si>
  <si>
    <t>Double Bottom Tank
双层底舱</t>
  </si>
  <si>
    <t>Aft Peak Tank
艉尖舱</t>
  </si>
  <si>
    <t>Steering Gear Room
舵机舱</t>
  </si>
  <si>
    <t>Navigation Deck
航海甲板</t>
  </si>
  <si>
    <t>Funnel Outside
烟囱外侧</t>
  </si>
  <si>
    <t>Funnel Inside
烟囱内侧</t>
  </si>
  <si>
    <t>Mast
桅杆</t>
  </si>
  <si>
    <t>Windlass
锚机</t>
  </si>
  <si>
    <t>Winch
绞车</t>
  </si>
  <si>
    <t>Lifeboat
救生艇</t>
  </si>
  <si>
    <t>Accommodation Ladder
舷梯</t>
  </si>
  <si>
    <t>Bollard
系缆桩</t>
  </si>
  <si>
    <t>Cofferdam
隔离空舱</t>
  </si>
  <si>
    <t>Watertight Transverse Bulkhead
水密横舱壁</t>
  </si>
  <si>
    <t>Railing
栏杆</t>
  </si>
  <si>
    <t>Fuel Oil Tank
燃油舱</t>
  </si>
  <si>
    <t>Cargo Oil Pipe
货油管</t>
  </si>
  <si>
    <t>Wing Tank
边舱</t>
  </si>
  <si>
    <t>甲板设施</t>
  </si>
  <si>
    <t>Stern Door
艉门</t>
  </si>
  <si>
    <t>Fresh Water Tank
淡水舱</t>
  </si>
  <si>
    <t>Refrigerated Room
冷藏舱</t>
  </si>
  <si>
    <t>Fishing Hold
鱼舱</t>
  </si>
  <si>
    <t>Transverse Bulkhead
横舱壁</t>
  </si>
  <si>
    <t>Longitudinal Bulkhead
纵舱壁</t>
  </si>
  <si>
    <t>Inner Bottom Plating
内底板</t>
  </si>
  <si>
    <t>Anchor
锚</t>
  </si>
  <si>
    <t>船舶主要部位面积计算公式</t>
  </si>
  <si>
    <t>Bulk Carrier</t>
  </si>
  <si>
    <t>Tanker</t>
  </si>
  <si>
    <t>Container</t>
  </si>
  <si>
    <t>货舱</t>
  </si>
  <si>
    <r>
      <t>LBP</t>
    </r>
    <r>
      <rPr>
        <sz val="8"/>
        <color theme="1"/>
        <rFont val="Calibri"/>
        <family val="2"/>
        <scheme val="minor"/>
      </rPr>
      <t>(柱间长，一般LOA-5m)</t>
    </r>
  </si>
  <si>
    <r>
      <t>LOA</t>
    </r>
    <r>
      <rPr>
        <sz val="8"/>
        <color theme="1"/>
        <rFont val="Calibri"/>
        <family val="2"/>
        <scheme val="minor"/>
      </rPr>
      <t>(船长)</t>
    </r>
  </si>
  <si>
    <r>
      <t>BREADTH</t>
    </r>
    <r>
      <rPr>
        <sz val="8"/>
        <color theme="1"/>
        <rFont val="Calibri"/>
        <family val="2"/>
        <scheme val="minor"/>
      </rPr>
      <t>(船宽)</t>
    </r>
  </si>
  <si>
    <r>
      <t>DEPTH</t>
    </r>
    <r>
      <rPr>
        <sz val="8"/>
        <color theme="1"/>
        <rFont val="Calibri"/>
        <family val="2"/>
        <scheme val="minor"/>
      </rPr>
      <t>(船深)</t>
    </r>
  </si>
  <si>
    <r>
      <t>DLL(Draft)</t>
    </r>
    <r>
      <rPr>
        <sz val="8"/>
        <color theme="1"/>
        <rFont val="Calibri"/>
        <family val="2"/>
        <scheme val="minor"/>
      </rPr>
      <t>(重载水线)</t>
    </r>
  </si>
  <si>
    <r>
      <t>LLL</t>
    </r>
    <r>
      <rPr>
        <sz val="8"/>
        <color theme="1"/>
        <rFont val="Calibri"/>
        <family val="2"/>
        <scheme val="minor"/>
      </rPr>
      <t>(轻载水线)</t>
    </r>
  </si>
  <si>
    <t>船舶系数</t>
  </si>
  <si>
    <r>
      <t>Genral Cargo vessel</t>
    </r>
    <r>
      <rPr>
        <sz val="8"/>
        <color theme="1"/>
        <rFont val="Calibri"/>
        <family val="2"/>
        <scheme val="minor"/>
      </rPr>
      <t>(杂货船)</t>
    </r>
  </si>
  <si>
    <r>
      <t>Tanker</t>
    </r>
    <r>
      <rPr>
        <sz val="8"/>
        <color theme="1"/>
        <rFont val="Calibri"/>
        <family val="2"/>
        <scheme val="minor"/>
      </rPr>
      <t>(油轮)</t>
    </r>
  </si>
  <si>
    <r>
      <t>Bulker Carrier</t>
    </r>
    <r>
      <rPr>
        <sz val="8"/>
        <color theme="1"/>
        <rFont val="Calibri"/>
        <family val="2"/>
        <scheme val="minor"/>
      </rPr>
      <t>(散货船)</t>
    </r>
  </si>
  <si>
    <r>
      <t>Container</t>
    </r>
    <r>
      <rPr>
        <sz val="8"/>
        <color theme="1"/>
        <rFont val="Calibri"/>
        <family val="2"/>
        <scheme val="minor"/>
      </rPr>
      <t>(集装箱船)</t>
    </r>
  </si>
  <si>
    <r>
      <t>Topside</t>
    </r>
    <r>
      <rPr>
        <sz val="8"/>
        <color theme="1"/>
        <rFont val="Calibri"/>
        <family val="2"/>
        <scheme val="minor"/>
      </rPr>
      <t>(干舷)</t>
    </r>
  </si>
  <si>
    <r>
      <t>Boottop</t>
    </r>
    <r>
      <rPr>
        <sz val="8"/>
        <color theme="1"/>
        <rFont val="Calibri"/>
        <family val="2"/>
        <scheme val="minor"/>
      </rPr>
      <t>(水线间)</t>
    </r>
  </si>
  <si>
    <r>
      <t>Vertical Bottom</t>
    </r>
    <r>
      <rPr>
        <sz val="8"/>
        <color theme="1"/>
        <rFont val="Calibri"/>
        <family val="2"/>
        <scheme val="minor"/>
      </rPr>
      <t>(直底)</t>
    </r>
  </si>
  <si>
    <r>
      <t>Flat Bottom</t>
    </r>
    <r>
      <rPr>
        <sz val="8"/>
        <color theme="1"/>
        <rFont val="Calibri"/>
        <family val="2"/>
        <scheme val="minor"/>
      </rPr>
      <t>(平底)</t>
    </r>
  </si>
  <si>
    <t>Genral Cargo Vessel</t>
  </si>
  <si>
    <r>
      <t>Length</t>
    </r>
    <r>
      <rPr>
        <sz val="8"/>
        <color theme="1"/>
        <rFont val="Calibri"/>
        <family val="2"/>
        <scheme val="minor"/>
      </rPr>
      <t>(货舱长)</t>
    </r>
  </si>
  <si>
    <r>
      <t>Hight</t>
    </r>
    <r>
      <rPr>
        <sz val="8"/>
        <color theme="1"/>
        <rFont val="Calibri"/>
        <family val="2"/>
        <scheme val="minor"/>
      </rPr>
      <t>(货舱高)</t>
    </r>
  </si>
  <si>
    <r>
      <t>Breadth</t>
    </r>
    <r>
      <rPr>
        <sz val="8"/>
        <color theme="1"/>
        <rFont val="Calibri"/>
        <family val="2"/>
        <scheme val="minor"/>
      </rPr>
      <t>(货舱宽)</t>
    </r>
  </si>
  <si>
    <r>
      <t>Length1</t>
    </r>
    <r>
      <rPr>
        <sz val="8"/>
        <color theme="1"/>
        <rFont val="Calibri"/>
        <family val="2"/>
        <scheme val="minor"/>
      </rPr>
      <t>(货舱舱口长）</t>
    </r>
  </si>
  <si>
    <r>
      <t>Breadth1</t>
    </r>
    <r>
      <rPr>
        <sz val="8"/>
        <color theme="1"/>
        <rFont val="Calibri"/>
        <family val="2"/>
        <scheme val="minor"/>
      </rPr>
      <t>(货舱舱口宽)</t>
    </r>
  </si>
  <si>
    <r>
      <t>Frame P</t>
    </r>
    <r>
      <rPr>
        <sz val="8"/>
        <color theme="1"/>
        <rFont val="Calibri"/>
        <family val="2"/>
        <scheme val="minor"/>
      </rPr>
      <t>(货舱肋骨系数)</t>
    </r>
  </si>
  <si>
    <r>
      <t>CH area</t>
    </r>
    <r>
      <rPr>
        <sz val="8"/>
        <color theme="1"/>
        <rFont val="Calibri"/>
        <family val="2"/>
        <scheme val="minor"/>
      </rPr>
      <t>(货舱面积)</t>
    </r>
  </si>
  <si>
    <t>在黄色区域输入船舶各数据，绿色区域的船舶各部位面积自动计算得出</t>
  </si>
  <si>
    <t>Main Deck
主甲板</t>
  </si>
  <si>
    <t>Superstructure
上层建筑</t>
  </si>
  <si>
    <r>
      <t>将上述部位名称的</t>
    </r>
    <r>
      <rPr>
        <b/>
        <sz val="11"/>
        <color rgb="FFFF0000"/>
        <rFont val="Calibri"/>
        <family val="2"/>
        <scheme val="minor"/>
      </rPr>
      <t>文字</t>
    </r>
    <r>
      <rPr>
        <sz val="11"/>
        <color theme="1"/>
        <rFont val="Calibri"/>
        <family val="2"/>
        <scheme val="minor"/>
      </rPr>
      <t>复制，粘贴到DD specification工作表中，</t>
    </r>
    <r>
      <rPr>
        <b/>
        <sz val="11"/>
        <color rgb="FFFF0000"/>
        <rFont val="Calibri"/>
        <family val="2"/>
        <scheme val="minor"/>
      </rPr>
      <t>替换</t>
    </r>
    <r>
      <rPr>
        <sz val="11"/>
        <color theme="1"/>
        <rFont val="Calibri"/>
        <family val="2"/>
        <scheme val="minor"/>
      </rPr>
      <t>各部位的文字</t>
    </r>
  </si>
  <si>
    <t>使用说明</t>
  </si>
  <si>
    <t>2、第16~55行为各部位具体配套方案，面积可以根据第三个工作表“Position&amp; Area”中输入船舶尺寸计算得出，也可以和船东确认，修补比例常规30%或50%或80%，准确比例最好和船东确认</t>
  </si>
  <si>
    <t>4、第56~62行为船名漆和稀释剂部分，请根据"Product list"中各产品对应的稀释剂，计算整个配套每种类型油漆的稀释剂用量</t>
  </si>
  <si>
    <t>推荐稀释剂用量为各种类型油漆总量的10%</t>
  </si>
  <si>
    <t>3、第16~55行G、H列为产品，将第二个工作表"Product list"中的产品中英文名字复制到相应行，填写J列膜厚、M列损耗，则油漆用量自动计算得出，输入O列油漆单价，则总价会自动计算得出</t>
  </si>
  <si>
    <t>1、第8~10行为船舶具体信息和航行参数，航行参数可以寻求佐敦支持，也可以和船东确认，8~10行Q列不需要填写，9行S列为币种，可以通过下拉菜单选取</t>
  </si>
  <si>
    <t>5、第64~68行为配套报价中，如果需要通过赠送免费油漆方式打折，则输入赠送的相应产品、用量和单价，最终这部分会在总价里扣减</t>
  </si>
  <si>
    <t>5、第63行为整个配套方案的油漆用量统计和整个配套优惠前的报价金额</t>
  </si>
  <si>
    <t>6、第69行为折扣和所有优惠后的总价</t>
  </si>
  <si>
    <t>请仔细阅读如下的备注条款：</t>
  </si>
  <si>
    <t>以上报价有效期1个月，超过1个月佐敦有权根据成本变化调整价格</t>
  </si>
  <si>
    <t>配套内各部位面积与预估值，实际面积以现场计算为准，配套内油漆损耗系数为预估值，实际损耗根据施工实际情况决定</t>
  </si>
  <si>
    <t>配套内防污漆膜厚根据该船以往3年航行参数而定，航行参数来源于AIS数据，请确认该参数是否正确。</t>
  </si>
  <si>
    <t>提供免费5天技术服务</t>
  </si>
  <si>
    <t>配套内防污漆品种及膜厚根据该船以往3年航行参数而定，航行参数来源于AIS数据，请确认未来该参数是否正确。</t>
  </si>
  <si>
    <t xml:space="preserve">AF level: </t>
  </si>
  <si>
    <t xml:space="preserve">Currency: </t>
  </si>
  <si>
    <t>Jotafix PU Topcoat White 001</t>
  </si>
  <si>
    <t>Jotafix PU Topcoat Black 099</t>
  </si>
  <si>
    <t>Jotafix PU Topcoat Red 049</t>
  </si>
  <si>
    <t>Jotafix PU Topcoat Yellow 002</t>
  </si>
  <si>
    <t>Jotafix PU Topcoat Grey 038</t>
  </si>
  <si>
    <t>Jotafix PU Topcoat Grey 149</t>
  </si>
  <si>
    <t>Jotafix PU Topcoat Grey 071</t>
  </si>
  <si>
    <t>Jotafix PU Topcoat Green 137</t>
  </si>
  <si>
    <t>Jotafix PU Topcoat Green 257</t>
  </si>
  <si>
    <t>Jotafix PU Topcoat Green 437</t>
  </si>
  <si>
    <t>Jotafix PU Topcoat Blue 138</t>
  </si>
  <si>
    <t>Jotafix PU Topcoat Blue 139</t>
  </si>
  <si>
    <t>Jotafix PU Topcoat Green 7075</t>
  </si>
  <si>
    <t>Jotafix PU Topcoat Red RAL 3000</t>
  </si>
  <si>
    <t>Jotafix PU Topcoat Yellow 258</t>
  </si>
  <si>
    <t>Jotafix PU Topcoat Orange 2880</t>
  </si>
  <si>
    <t>Jotafix PU Topcoat Pending Color</t>
  </si>
  <si>
    <t>Jotafix PU Topcoat Base1</t>
  </si>
  <si>
    <t>Jotafix PU Topcoat Base2</t>
  </si>
  <si>
    <t>Jotafix PU Topcoat Base3</t>
  </si>
  <si>
    <t>Jotafix PU Topcoat Base5</t>
  </si>
  <si>
    <t>Jotafix PU Topcoat Base6</t>
  </si>
  <si>
    <t>容易涂聚氨酯面漆 白001</t>
  </si>
  <si>
    <t>容易涂聚氨酯面漆 黑099</t>
  </si>
  <si>
    <t>容易涂聚氨酯面漆 甲板红049</t>
  </si>
  <si>
    <t>容易涂聚氨酯面漆 奶黄002</t>
  </si>
  <si>
    <t>容易涂聚氨酯面漆 中灰038</t>
  </si>
  <si>
    <t>容易涂聚氨酯面漆 中灰149</t>
  </si>
  <si>
    <t>容易涂聚氨酯面漆 深灰071</t>
  </si>
  <si>
    <t>容易涂聚氨酯面漆 甲板绿137</t>
  </si>
  <si>
    <t>容易涂聚氨酯面漆 中绿257</t>
  </si>
  <si>
    <t>容易涂聚氨酯面漆 苹果绿437</t>
  </si>
  <si>
    <t>容易涂聚氨酯面漆 标志蓝138</t>
  </si>
  <si>
    <t>容易涂聚氨酯面漆 浅蓝139</t>
  </si>
  <si>
    <t>容易涂聚氨酯面漆 标志绿7075</t>
  </si>
  <si>
    <t>容易涂聚氨酯面漆 标志红RAL3000</t>
  </si>
  <si>
    <t>容易涂聚氨酯面漆 标志黄258</t>
  </si>
  <si>
    <t>容易涂聚氨酯面漆 标志橙2880</t>
  </si>
  <si>
    <t>容易涂聚氨酯面漆 待定色</t>
  </si>
  <si>
    <t>容易涂聚氨酯面漆 Base1</t>
  </si>
  <si>
    <t>容易涂聚氨酯面漆 Base2</t>
  </si>
  <si>
    <t>容易涂聚氨酯面漆 Base3</t>
  </si>
  <si>
    <t>容易涂聚氨酯面漆 Base5</t>
  </si>
  <si>
    <t>容易涂聚氨酯面漆 Base6</t>
  </si>
  <si>
    <t>楼梯、甲板、直升机平台</t>
  </si>
  <si>
    <t>法兰件、</t>
  </si>
  <si>
    <t>SeaMate NB Light Red</t>
  </si>
  <si>
    <t>丙烯酸硅烷超光滑自抛光防污漆(N) 浅红</t>
  </si>
  <si>
    <t>新造船面漆</t>
  </si>
  <si>
    <t>SeaMate NB Dark Red</t>
  </si>
  <si>
    <t>丙烯酸硅烷超光滑自抛光防污漆(N) 深红</t>
  </si>
  <si>
    <t>TALISKER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</si>
</sst>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"/>
    <numFmt numFmtId="165" formatCode="0.00_ "/>
    <numFmt numFmtId="166" formatCode="#,##0.00_ "/>
    <numFmt numFmtId="167" formatCode="#,##0.0_ "/>
    <numFmt numFmtId="168" formatCode="#,##0.00_ ;[Red]\-#,##0.00\ "/>
    <numFmt numFmtId="169" formatCode="0_ "/>
  </numFmts>
  <fonts count="2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3"/>
      <charset val="134"/>
      <scheme val="minor"/>
    </font>
    <font>
      <sz val="10"/>
      <color theme="1"/>
      <name val="Calibri"/>
      <family val="2"/>
      <scheme val="minor"/>
    </font>
    <font>
      <b/>
      <sz val="15"/>
      <name val="Arial"/>
      <family val="2"/>
    </font>
    <font>
      <sz val="13"/>
      <color theme="1"/>
      <name val="Calibri"/>
      <family val="3"/>
      <charset val="134"/>
      <scheme val="minor"/>
    </font>
    <font>
      <b/>
      <sz val="10"/>
      <color theme="1"/>
      <name val="Calibri"/>
      <family val="3"/>
      <charset val="134"/>
      <scheme val="minor"/>
    </font>
    <font>
      <sz val="10"/>
      <color theme="1"/>
      <name val="Calibri"/>
      <family val="3"/>
      <charset val="134"/>
      <scheme val="minor"/>
    </font>
    <font>
      <sz val="10"/>
      <color theme="1"/>
      <name val="KaiTi"/>
      <family val="3"/>
      <charset val="134"/>
    </font>
    <font>
      <b/>
      <sz val="10"/>
      <color rgb="FFFF0000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b/>
      <sz val="11"/>
      <name val="Calibri"/>
      <family val="3"/>
      <charset val="134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12" fillId="0" borderId="0" xfId="0" applyFont="1" applyProtection="1">
      <protection locked="0"/>
    </xf>
    <xf numFmtId="0" fontId="0" fillId="0" borderId="16" xfId="0" applyBorder="1" applyAlignment="1">
      <alignment vertical="center"/>
    </xf>
    <xf numFmtId="0" fontId="2" fillId="0" borderId="0" xfId="0" applyFont="1"/>
    <xf numFmtId="0" fontId="14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9" fontId="0" fillId="0" borderId="0" xfId="0" applyNumberFormat="1"/>
    <xf numFmtId="165" fontId="0" fillId="0" borderId="13" xfId="0" applyNumberFormat="1" applyBorder="1" applyAlignment="1">
      <alignment horizontal="center" vertical="center"/>
    </xf>
    <xf numFmtId="40" fontId="0" fillId="0" borderId="13" xfId="0" applyNumberFormat="1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167" fontId="5" fillId="0" borderId="13" xfId="0" applyNumberFormat="1" applyFont="1" applyBorder="1" applyAlignment="1">
      <alignment vertical="center"/>
    </xf>
    <xf numFmtId="40" fontId="4" fillId="0" borderId="13" xfId="0" applyNumberFormat="1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9" fontId="14" fillId="0" borderId="16" xfId="0" applyNumberFormat="1" applyFont="1" applyBorder="1" applyAlignment="1">
      <alignment vertical="center"/>
    </xf>
    <xf numFmtId="168" fontId="5" fillId="0" borderId="16" xfId="0" applyNumberFormat="1" applyFont="1" applyBorder="1" applyAlignment="1">
      <alignment vertical="center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3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7" fontId="0" fillId="0" borderId="13" xfId="0" applyNumberForma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13" xfId="0" applyFont="1" applyBorder="1" applyAlignment="1">
      <alignment horizontal="center"/>
    </xf>
    <xf numFmtId="0" fontId="10" fillId="0" borderId="13" xfId="0" applyFont="1" applyBorder="1"/>
    <xf numFmtId="0" fontId="10" fillId="0" borderId="13" xfId="0" applyFont="1" applyBorder="1" applyProtection="1">
      <protection locked="0"/>
    </xf>
    <xf numFmtId="0" fontId="10" fillId="0" borderId="13" xfId="0" applyFont="1" applyBorder="1" applyAlignment="1">
      <alignment horizontal="right"/>
    </xf>
    <xf numFmtId="0" fontId="9" fillId="0" borderId="22" xfId="0" applyFont="1" applyBorder="1" applyAlignment="1">
      <alignment horizontal="center"/>
    </xf>
    <xf numFmtId="0" fontId="0" fillId="0" borderId="13" xfId="0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0" xfId="0" applyFont="1" applyProtection="1">
      <protection locked="0"/>
    </xf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18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23" xfId="0" applyBorder="1"/>
    <xf numFmtId="0" fontId="0" fillId="0" borderId="39" xfId="0" applyBorder="1"/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/>
    </xf>
    <xf numFmtId="0" fontId="0" fillId="2" borderId="3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3" borderId="35" xfId="0" applyFill="1" applyBorder="1"/>
    <xf numFmtId="0" fontId="0" fillId="3" borderId="37" xfId="0" applyFill="1" applyBorder="1"/>
    <xf numFmtId="1" fontId="0" fillId="3" borderId="35" xfId="0" applyNumberFormat="1" applyFill="1" applyBorder="1"/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14" fontId="0" fillId="2" borderId="0" xfId="0" applyNumberFormat="1" applyFill="1" applyAlignment="1" applyProtection="1">
      <alignment vertical="center"/>
      <protection locked="0"/>
    </xf>
    <xf numFmtId="9" fontId="0" fillId="2" borderId="3" xfId="0" applyNumberForma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9" fontId="14" fillId="2" borderId="16" xfId="0" applyNumberFormat="1" applyFont="1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6" fillId="2" borderId="13" xfId="0" applyFont="1" applyFill="1" applyBorder="1" applyAlignment="1" applyProtection="1">
      <alignment horizontal="left" vertical="center" wrapText="1"/>
      <protection locked="0"/>
    </xf>
    <xf numFmtId="167" fontId="0" fillId="2" borderId="13" xfId="0" applyNumberFormat="1" applyFill="1" applyBorder="1" applyAlignment="1" applyProtection="1">
      <alignment vertical="center"/>
      <protection locked="0"/>
    </xf>
    <xf numFmtId="166" fontId="0" fillId="2" borderId="13" xfId="0" applyNumberFormat="1" applyFill="1" applyBorder="1" applyAlignment="1" applyProtection="1">
      <alignment vertical="center"/>
      <protection locked="0"/>
    </xf>
    <xf numFmtId="166" fontId="0" fillId="2" borderId="20" xfId="0" applyNumberFormat="1" applyFill="1" applyBorder="1" applyAlignment="1" applyProtection="1">
      <alignment vertical="center"/>
      <protection locked="0"/>
    </xf>
    <xf numFmtId="167" fontId="0" fillId="2" borderId="18" xfId="0" applyNumberFormat="1" applyFill="1" applyBorder="1" applyAlignment="1" applyProtection="1">
      <alignment vertical="center"/>
      <protection locked="0"/>
    </xf>
    <xf numFmtId="9" fontId="0" fillId="2" borderId="13" xfId="0" applyNumberFormat="1" applyFill="1" applyBorder="1" applyAlignment="1" applyProtection="1">
      <alignment horizontal="center" vertical="center"/>
      <protection locked="0"/>
    </xf>
    <xf numFmtId="169" fontId="0" fillId="2" borderId="13" xfId="0" applyNumberFormat="1" applyFill="1" applyBorder="1" applyAlignment="1" applyProtection="1">
      <alignment horizontal="center" vertical="center"/>
      <protection locked="0"/>
    </xf>
    <xf numFmtId="169" fontId="0" fillId="2" borderId="0" xfId="0" applyNumberFormat="1" applyFill="1" applyAlignment="1" applyProtection="1">
      <alignment horizontal="center" vertical="center"/>
      <protection locked="0"/>
    </xf>
    <xf numFmtId="0" fontId="6" fillId="2" borderId="0" xfId="0" applyFont="1" applyFill="1" applyProtection="1">
      <protection locked="0"/>
    </xf>
    <xf numFmtId="0" fontId="0" fillId="2" borderId="13" xfId="0" applyFill="1" applyBorder="1" applyProtection="1">
      <protection locked="0"/>
    </xf>
    <xf numFmtId="0" fontId="6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left"/>
    </xf>
    <xf numFmtId="0" fontId="10" fillId="2" borderId="13" xfId="0" applyFont="1" applyFill="1" applyBorder="1"/>
    <xf numFmtId="0" fontId="9" fillId="2" borderId="13" xfId="0" applyFont="1" applyFill="1" applyBorder="1"/>
    <xf numFmtId="0" fontId="10" fillId="2" borderId="13" xfId="0" applyFont="1" applyFill="1" applyBorder="1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0" fillId="0" borderId="17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0" fillId="4" borderId="0" xfId="0" applyFont="1" applyFill="1" applyAlignment="1">
      <alignment vertical="center"/>
    </xf>
    <xf numFmtId="9" fontId="20" fillId="4" borderId="0" xfId="0" applyNumberFormat="1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8" fillId="0" borderId="0" xfId="0" applyFont="1" applyAlignment="1" applyProtection="1">
      <alignment vertical="center"/>
      <protection locked="0"/>
    </xf>
    <xf numFmtId="0" fontId="0" fillId="0" borderId="5" xfId="0" applyBorder="1" applyProtection="1"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wrapText="1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18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0" borderId="13" xfId="0" applyFont="1" applyBorder="1" applyAlignment="1">
      <alignment horizontal="center" wrapText="1"/>
    </xf>
    <xf numFmtId="0" fontId="2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116543</xdr:colOff>
      <xdr:row>1</xdr:row>
      <xdr:rowOff>24001</xdr:rowOff>
    </xdr:from>
    <xdr:to>
      <xdr:col>18</xdr:col>
      <xdr:colOff>560977</xdr:colOff>
      <xdr:row>4</xdr:row>
      <xdr:rowOff>112108</xdr:rowOff>
    </xdr:to>
    <xdr:pic>
      <xdr:nvPicPr>
        <xdr:cNvPr id="2" name="Picture 1" descr="标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8919" y="176401"/>
          <a:ext cx="1412620" cy="446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21166</xdr:colOff>
      <xdr:row>0</xdr:row>
      <xdr:rowOff>21167</xdr:rowOff>
    </xdr:from>
    <xdr:to>
      <xdr:col>3</xdr:col>
      <xdr:colOff>39718</xdr:colOff>
      <xdr:row>5</xdr:row>
      <xdr:rowOff>147527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21167"/>
          <a:ext cx="1164167" cy="840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E67E-137B-46F4-8208-4663637A0308}">
  <dimension ref="A1"/>
  <sheetViews>
    <sheetView workbookViewId="0">
      <selection activeCell="C19" sqref="C19"/>
    </sheetView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3"/>
  <sheetViews>
    <sheetView tabSelected="1" zoomScaleNormal="10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A41" sqref="A41:XFD55"/>
    </sheetView>
  </sheetViews>
  <sheetFormatPr defaultColWidth="9" defaultRowHeight="15.9" customHeight="1"/>
  <cols>
    <col min="1" max="1" width="5.88671875" style="1" customWidth="1"/>
    <col min="2" max="3" width="4.6640625" style="1" customWidth="1"/>
    <col min="4" max="4" width="3.21875" style="1" customWidth="1"/>
    <col min="5" max="5" width="7.88671875" style="1" customWidth="1"/>
    <col min="6" max="6" width="5.33203125" style="1" customWidth="1"/>
    <col min="7" max="7" width="27.6640625" style="1" customWidth="1"/>
    <col min="8" max="8" width="33.6640625" style="1" customWidth="1"/>
    <col min="9" max="9" width="8.21875" style="1" bestFit="1" customWidth="1"/>
    <col min="10" max="10" width="6.109375" style="1" customWidth="1"/>
    <col min="11" max="11" width="10.21875" style="1" customWidth="1"/>
    <col min="12" max="12" width="10.77734375" style="1" customWidth="1"/>
    <col min="13" max="13" width="9.88671875" style="1" customWidth="1"/>
    <col min="14" max="14" width="11.21875" style="1" customWidth="1"/>
    <col min="15" max="15" width="8.6640625" style="1" customWidth="1"/>
    <col min="16" max="16" width="5.21875" style="1" customWidth="1"/>
    <col min="17" max="17" width="19.44140625" style="1" customWidth="1"/>
    <col min="18" max="18" width="14.109375" style="1" customWidth="1"/>
    <col min="19" max="19" width="9.6640625" style="1" customWidth="1"/>
    <col min="20" max="16384" width="9" style="1"/>
  </cols>
  <sheetData>
    <row r="1" spans="1:24" ht="12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4" ht="9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4" ht="15.9" customHeight="1">
      <c r="A3" s="131" t="s">
        <v>717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V3" s="8"/>
      <c r="W3" s="2"/>
      <c r="X3" s="3"/>
    </row>
    <row r="4" spans="1:24" ht="3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4" ht="15" customHeight="1">
      <c r="A5" s="132" t="s">
        <v>48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</row>
    <row r="6" spans="1:24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8"/>
      <c r="O6" s="8" t="str">
        <f>IF(S8="RMB","Jotun COSCO Marine Coatings (Qingdao) Co.,Ltd","Jotun COSCO Marine Coatings (Hongkong) Co.,Ltd")</f>
        <v>Jotun COSCO Marine Coatings (Hongkong) Co.,Ltd</v>
      </c>
      <c r="P6" s="2"/>
      <c r="Q6" s="2"/>
      <c r="R6" s="2"/>
      <c r="S6" s="2"/>
    </row>
    <row r="7" spans="1:24" ht="15.9" customHeight="1">
      <c r="A7" s="125" t="s">
        <v>7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7"/>
    </row>
    <row r="8" spans="1:24" ht="15.9" customHeight="1">
      <c r="A8" s="21" t="s">
        <v>2</v>
      </c>
      <c r="B8" s="8"/>
      <c r="C8" s="8"/>
      <c r="D8" s="133" t="s">
        <v>863</v>
      </c>
      <c r="E8" s="133"/>
      <c r="F8" s="133"/>
      <c r="G8" s="133"/>
      <c r="H8" s="8" t="s">
        <v>40</v>
      </c>
      <c r="I8" s="80">
        <v>27</v>
      </c>
      <c r="J8" s="2" t="s">
        <v>43</v>
      </c>
      <c r="K8" s="3"/>
      <c r="L8" s="8" t="s">
        <v>4</v>
      </c>
      <c r="M8" s="82">
        <v>30</v>
      </c>
      <c r="N8" s="22" t="s">
        <v>0</v>
      </c>
      <c r="O8" s="8" t="s">
        <v>112</v>
      </c>
      <c r="P8" s="2"/>
      <c r="Q8" s="85"/>
      <c r="R8" s="55" t="s">
        <v>811</v>
      </c>
      <c r="S8" s="101" t="s">
        <v>442</v>
      </c>
    </row>
    <row r="9" spans="1:24" ht="15.9" customHeight="1">
      <c r="A9" s="21" t="s">
        <v>13</v>
      </c>
      <c r="B9" s="8"/>
      <c r="C9" s="8"/>
      <c r="D9" s="133">
        <v>9528201</v>
      </c>
      <c r="E9" s="133"/>
      <c r="F9" s="133"/>
      <c r="G9" s="133"/>
      <c r="H9" s="8" t="s">
        <v>49</v>
      </c>
      <c r="I9" s="80">
        <v>70</v>
      </c>
      <c r="J9" s="8" t="s">
        <v>44</v>
      </c>
      <c r="K9" s="3"/>
      <c r="L9" s="8" t="s">
        <v>5</v>
      </c>
      <c r="M9" s="83"/>
      <c r="N9" s="3"/>
      <c r="O9" s="8" t="s">
        <v>113</v>
      </c>
      <c r="P9" s="2"/>
      <c r="Q9" s="85"/>
      <c r="R9" s="114" t="s">
        <v>810</v>
      </c>
      <c r="S9" s="115"/>
    </row>
    <row r="10" spans="1:24" ht="15.9" customHeight="1">
      <c r="A10" s="23" t="s">
        <v>3</v>
      </c>
      <c r="B10" s="24"/>
      <c r="C10" s="24"/>
      <c r="D10" s="134"/>
      <c r="E10" s="134"/>
      <c r="F10" s="134"/>
      <c r="G10" s="134"/>
      <c r="H10" s="24" t="s">
        <v>39</v>
      </c>
      <c r="I10" s="81">
        <v>11</v>
      </c>
      <c r="J10" s="25" t="s">
        <v>1</v>
      </c>
      <c r="K10" s="15"/>
      <c r="L10" s="24" t="s">
        <v>6</v>
      </c>
      <c r="M10" s="84"/>
      <c r="N10" s="15"/>
      <c r="O10" s="24" t="s">
        <v>111</v>
      </c>
      <c r="P10" s="26"/>
      <c r="Q10" s="86"/>
      <c r="R10" s="15"/>
      <c r="S10" s="16"/>
    </row>
    <row r="11" spans="1:24" ht="3.75" customHeight="1">
      <c r="A11" s="12"/>
      <c r="B11" s="12"/>
      <c r="C11" s="12"/>
      <c r="D11"/>
      <c r="E11"/>
      <c r="F11"/>
      <c r="G11"/>
      <c r="H11" s="12"/>
      <c r="I11" s="12"/>
      <c r="J11" s="12"/>
      <c r="K11"/>
      <c r="L11"/>
      <c r="M11" s="27"/>
      <c r="N11"/>
      <c r="O11"/>
      <c r="P11"/>
      <c r="Q11"/>
      <c r="R11"/>
      <c r="S11"/>
    </row>
    <row r="12" spans="1:24" ht="15.9" customHeight="1">
      <c r="A12" s="128" t="s">
        <v>8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30"/>
    </row>
    <row r="13" spans="1:24" s="55" customFormat="1" ht="15.9" customHeight="1">
      <c r="A13" s="120" t="s">
        <v>9</v>
      </c>
      <c r="B13" s="121"/>
      <c r="C13" s="119" t="s">
        <v>47</v>
      </c>
      <c r="D13" s="119"/>
      <c r="E13" s="121" t="s">
        <v>10</v>
      </c>
      <c r="F13" s="123" t="s">
        <v>114</v>
      </c>
      <c r="G13" s="121" t="s">
        <v>11</v>
      </c>
      <c r="H13" s="121" t="s">
        <v>12</v>
      </c>
      <c r="I13" s="119" t="s">
        <v>29</v>
      </c>
      <c r="J13" s="119" t="s">
        <v>20</v>
      </c>
      <c r="K13" s="121" t="s">
        <v>23</v>
      </c>
      <c r="L13" s="121"/>
      <c r="M13" s="121"/>
      <c r="N13" s="122" t="s">
        <v>32</v>
      </c>
      <c r="O13" s="119" t="s">
        <v>42</v>
      </c>
      <c r="P13" s="121" t="s">
        <v>59</v>
      </c>
      <c r="Q13" s="119" t="s">
        <v>60</v>
      </c>
      <c r="R13" s="119" t="s">
        <v>53</v>
      </c>
      <c r="S13" s="135" t="s">
        <v>33</v>
      </c>
    </row>
    <row r="14" spans="1:24" s="55" customFormat="1" ht="14.4">
      <c r="A14" s="120"/>
      <c r="B14" s="121"/>
      <c r="C14" s="119"/>
      <c r="D14" s="119"/>
      <c r="E14" s="121"/>
      <c r="F14" s="124"/>
      <c r="G14" s="121"/>
      <c r="H14" s="121"/>
      <c r="I14" s="119"/>
      <c r="J14" s="119"/>
      <c r="K14" s="54" t="s">
        <v>22</v>
      </c>
      <c r="L14" s="54" t="s">
        <v>24</v>
      </c>
      <c r="M14" s="54" t="s">
        <v>25</v>
      </c>
      <c r="N14" s="122"/>
      <c r="O14" s="119"/>
      <c r="P14" s="121"/>
      <c r="Q14" s="119"/>
      <c r="R14" s="119" t="s">
        <v>52</v>
      </c>
      <c r="S14" s="136"/>
    </row>
    <row r="15" spans="1:24" ht="15.9" customHeight="1">
      <c r="A15" s="137" t="s">
        <v>14</v>
      </c>
      <c r="B15" s="138"/>
      <c r="C15" s="138" t="s">
        <v>15</v>
      </c>
      <c r="D15" s="138"/>
      <c r="E15" s="52" t="s">
        <v>16</v>
      </c>
      <c r="F15" s="52" t="s">
        <v>115</v>
      </c>
      <c r="G15" s="52" t="s">
        <v>17</v>
      </c>
      <c r="H15" s="52" t="s">
        <v>18</v>
      </c>
      <c r="I15" s="52" t="s">
        <v>19</v>
      </c>
      <c r="J15" s="52" t="s">
        <v>21</v>
      </c>
      <c r="K15" s="52" t="s">
        <v>26</v>
      </c>
      <c r="L15" s="52" t="s">
        <v>27</v>
      </c>
      <c r="M15" s="52" t="s">
        <v>28</v>
      </c>
      <c r="N15" s="52" t="s">
        <v>30</v>
      </c>
      <c r="O15" s="52" t="s">
        <v>41</v>
      </c>
      <c r="P15" s="52" t="s">
        <v>38</v>
      </c>
      <c r="Q15" s="52" t="s">
        <v>51</v>
      </c>
      <c r="R15" s="52" t="s">
        <v>54</v>
      </c>
      <c r="S15" s="53" t="s">
        <v>31</v>
      </c>
    </row>
    <row r="16" spans="1:24" ht="15.9" customHeight="1">
      <c r="A16" s="116" t="s">
        <v>34</v>
      </c>
      <c r="B16" s="117"/>
      <c r="C16" s="118">
        <v>4200</v>
      </c>
      <c r="D16" s="118"/>
      <c r="E16" s="94">
        <v>0.5</v>
      </c>
      <c r="F16" s="95"/>
      <c r="G16" s="104" t="s">
        <v>116</v>
      </c>
      <c r="H16" s="104" t="s">
        <v>117</v>
      </c>
      <c r="I16" s="39">
        <f>IF(ISERROR(VLOOKUP(G16,'Product list'!$B$5:$I$373,3,FALSE)),"",VLOOKUP(G16,'Product list'!$B$5:$I$373,3,FALSE))</f>
        <v>72</v>
      </c>
      <c r="J16" s="100">
        <v>100</v>
      </c>
      <c r="K16" s="28">
        <f>IF(ISERROR(I16*10/J16),"",I16*10/J16)</f>
        <v>7.2</v>
      </c>
      <c r="L16" s="94">
        <v>0.3</v>
      </c>
      <c r="M16" s="28">
        <f>IF(ISERROR(K16*(1-L16)),"",K16*(1-L16))</f>
        <v>5.04</v>
      </c>
      <c r="N16" s="41">
        <f t="shared" ref="N16:N20" si="0">IF(ISERROR(ROUNDUP(C$16*E16/M16/S16,0)*S16),"",ROUNDUP(C$16*E16/M16/S16,0)*S16)</f>
        <v>420</v>
      </c>
      <c r="O16" s="91">
        <v>4.2</v>
      </c>
      <c r="P16" s="139">
        <f>IF(S8="RMB",13%,0)</f>
        <v>0</v>
      </c>
      <c r="Q16" s="29">
        <f>IF(ISERROR(O16*(1+P$16)),"",O16*(1+P$16))</f>
        <v>4.2</v>
      </c>
      <c r="R16" s="29">
        <f>IF(ISERROR(N16*Q16),"",N16*Q16)</f>
        <v>1764</v>
      </c>
      <c r="S16" s="30">
        <f>IF(ISERROR(VLOOKUP(G16,'Product list'!$B$5:$I$373,4,FALSE)),"",VLOOKUP(G16,'Product list'!$B$5:$I$373,4,FALSE))</f>
        <v>20</v>
      </c>
    </row>
    <row r="17" spans="1:19" ht="15.9" customHeight="1">
      <c r="A17" s="116"/>
      <c r="B17" s="117"/>
      <c r="C17" s="118"/>
      <c r="D17" s="118"/>
      <c r="E17" s="94">
        <v>0.5</v>
      </c>
      <c r="F17" s="95"/>
      <c r="G17" s="104" t="s">
        <v>118</v>
      </c>
      <c r="H17" s="104" t="s">
        <v>119</v>
      </c>
      <c r="I17" s="39">
        <f>IF(ISERROR(VLOOKUP(G17,'Product list'!$B$5:$I$373,3,FALSE)),"",VLOOKUP(G17,'Product list'!$B$5:$I$373,3,FALSE))</f>
        <v>72</v>
      </c>
      <c r="J17" s="100">
        <v>100</v>
      </c>
      <c r="K17" s="28">
        <f t="shared" ref="K17:K32" si="1">IF(ISERROR(I17*10/J17),"",I17*10/J17)</f>
        <v>7.2</v>
      </c>
      <c r="L17" s="94">
        <v>0.3</v>
      </c>
      <c r="M17" s="28">
        <f t="shared" ref="M17:M32" si="2">IF(ISERROR(K17*(1-L17)),"",K17*(1-L17))</f>
        <v>5.04</v>
      </c>
      <c r="N17" s="41">
        <f t="shared" si="0"/>
        <v>420</v>
      </c>
      <c r="O17" s="91">
        <v>4.2</v>
      </c>
      <c r="P17" s="139"/>
      <c r="Q17" s="29">
        <f t="shared" ref="Q17:Q53" si="3">IF(ISERROR(O17*(1+P$16)),"",O17*(1+P$16))</f>
        <v>4.2</v>
      </c>
      <c r="R17" s="29">
        <f t="shared" ref="R17:R47" si="4">IF(ISERROR(N17*Q17),"",N17*Q17)</f>
        <v>1764</v>
      </c>
      <c r="S17" s="30">
        <f>IF(ISERROR(VLOOKUP(G17,'Product list'!$B$5:$I$373,4,FALSE)),"",VLOOKUP(G17,'Product list'!$B$5:$I$373,4,FALSE))</f>
        <v>20</v>
      </c>
    </row>
    <row r="18" spans="1:19" ht="15.9" customHeight="1">
      <c r="A18" s="116"/>
      <c r="B18" s="117"/>
      <c r="C18" s="118"/>
      <c r="D18" s="118"/>
      <c r="E18" s="94">
        <v>1</v>
      </c>
      <c r="F18" s="95"/>
      <c r="G18" s="104" t="s">
        <v>453</v>
      </c>
      <c r="H18" s="104" t="s">
        <v>454</v>
      </c>
      <c r="I18" s="39">
        <f>IF(ISERROR(VLOOKUP(G18,'Product list'!$B$5:$I$373,3,FALSE)),"",VLOOKUP(G18,'Product list'!$B$5:$I$373,3,FALSE))</f>
        <v>57</v>
      </c>
      <c r="J18" s="100">
        <v>60</v>
      </c>
      <c r="K18" s="28">
        <f t="shared" si="1"/>
        <v>9.5</v>
      </c>
      <c r="L18" s="94">
        <v>0.4</v>
      </c>
      <c r="M18" s="28">
        <f t="shared" si="2"/>
        <v>5.7</v>
      </c>
      <c r="N18" s="41">
        <f t="shared" si="0"/>
        <v>740</v>
      </c>
      <c r="O18" s="91">
        <v>6.8</v>
      </c>
      <c r="P18" s="139"/>
      <c r="Q18" s="29">
        <f t="shared" si="3"/>
        <v>6.8</v>
      </c>
      <c r="R18" s="29">
        <f t="shared" si="4"/>
        <v>5032</v>
      </c>
      <c r="S18" s="30">
        <f>IF(ISERROR(VLOOKUP(G18,'Product list'!$B$5:$I$373,4,FALSE)),"",VLOOKUP(G18,'Product list'!$B$5:$I$373,4,FALSE))</f>
        <v>20</v>
      </c>
    </row>
    <row r="19" spans="1:19" ht="15.9" customHeight="1">
      <c r="A19" s="116"/>
      <c r="B19" s="117"/>
      <c r="C19" s="118"/>
      <c r="D19" s="118"/>
      <c r="E19" s="94"/>
      <c r="F19" s="96"/>
      <c r="G19" s="88"/>
      <c r="H19" s="97"/>
      <c r="I19" s="39" t="str">
        <f>IF(ISERROR(VLOOKUP(G19,'Product list'!$B$5:$I$373,3,FALSE)),"",VLOOKUP(G19,'Product list'!$B$5:$I$373,3,FALSE))</f>
        <v/>
      </c>
      <c r="J19" s="100"/>
      <c r="K19" s="28" t="str">
        <f t="shared" si="1"/>
        <v/>
      </c>
      <c r="L19" s="94"/>
      <c r="M19" s="28" t="str">
        <f t="shared" si="2"/>
        <v/>
      </c>
      <c r="N19" s="41" t="str">
        <f t="shared" si="0"/>
        <v/>
      </c>
      <c r="O19" s="91"/>
      <c r="P19" s="139"/>
      <c r="Q19" s="29">
        <f t="shared" si="3"/>
        <v>0</v>
      </c>
      <c r="R19" s="29" t="str">
        <f t="shared" si="4"/>
        <v/>
      </c>
      <c r="S19" s="30" t="str">
        <f>IF(ISERROR(VLOOKUP(G19,'Product list'!$B$5:$I$373,4,FALSE)),"",VLOOKUP(G19,'Product list'!$B$5:$I$373,4,FALSE))</f>
        <v/>
      </c>
    </row>
    <row r="20" spans="1:19" ht="15.9" customHeight="1">
      <c r="A20" s="116"/>
      <c r="B20" s="117"/>
      <c r="C20" s="118"/>
      <c r="D20" s="118"/>
      <c r="E20" s="94"/>
      <c r="F20" s="95"/>
      <c r="G20" s="88"/>
      <c r="H20" s="89"/>
      <c r="I20" s="39" t="str">
        <f>IF(ISERROR(VLOOKUP(G20,'Product list'!$B$5:$I$373,3,FALSE)),"",VLOOKUP(G20,'Product list'!$B$5:$I$373,3,FALSE))</f>
        <v/>
      </c>
      <c r="J20" s="100"/>
      <c r="K20" s="28" t="str">
        <f t="shared" si="1"/>
        <v/>
      </c>
      <c r="L20" s="94"/>
      <c r="M20" s="28" t="str">
        <f t="shared" si="2"/>
        <v/>
      </c>
      <c r="N20" s="41" t="str">
        <f t="shared" si="0"/>
        <v/>
      </c>
      <c r="O20" s="91"/>
      <c r="P20" s="139"/>
      <c r="Q20" s="29">
        <f t="shared" si="3"/>
        <v>0</v>
      </c>
      <c r="R20" s="29" t="str">
        <f t="shared" si="4"/>
        <v/>
      </c>
      <c r="S20" s="30" t="str">
        <f>IF(ISERROR(VLOOKUP(G20,'Product list'!$B$5:$I$373,4,FALSE)),"",VLOOKUP(G20,'Product list'!$B$5:$I$373,4,FALSE))</f>
        <v/>
      </c>
    </row>
    <row r="21" spans="1:19" ht="15.9" customHeight="1">
      <c r="A21" s="116" t="s">
        <v>35</v>
      </c>
      <c r="B21" s="117"/>
      <c r="C21" s="118">
        <v>5800</v>
      </c>
      <c r="D21" s="118"/>
      <c r="E21" s="94">
        <v>0.5</v>
      </c>
      <c r="F21" s="95">
        <v>1</v>
      </c>
      <c r="G21" s="104" t="s">
        <v>116</v>
      </c>
      <c r="H21" s="104" t="s">
        <v>117</v>
      </c>
      <c r="I21" s="39">
        <f>IF(ISERROR(VLOOKUP(G21,'Product list'!$B$5:$I$373,3,FALSE)),"",VLOOKUP(G21,'Product list'!$B$5:$I$373,3,FALSE))</f>
        <v>72</v>
      </c>
      <c r="J21" s="100">
        <v>175</v>
      </c>
      <c r="K21" s="28">
        <f t="shared" si="1"/>
        <v>4.1142857142857139</v>
      </c>
      <c r="L21" s="94">
        <v>0.3</v>
      </c>
      <c r="M21" s="28">
        <f t="shared" si="2"/>
        <v>2.8799999999999994</v>
      </c>
      <c r="N21" s="41">
        <f>IF(ISERROR(ROUNDUP(C$21*E21/M21/S21,0)*S21),"",ROUNDUP(C$21*E21/M21/S21,0)*S21)</f>
        <v>1020</v>
      </c>
      <c r="O21" s="91">
        <v>4.2</v>
      </c>
      <c r="P21" s="139"/>
      <c r="Q21" s="29">
        <f t="shared" si="3"/>
        <v>4.2</v>
      </c>
      <c r="R21" s="29">
        <f t="shared" si="4"/>
        <v>4284</v>
      </c>
      <c r="S21" s="30">
        <f>IF(ISERROR(VLOOKUP(G21,'Product list'!$B$5:$I$373,4,FALSE)),"",VLOOKUP(G21,'Product list'!$B$5:$I$373,4,FALSE))</f>
        <v>20</v>
      </c>
    </row>
    <row r="22" spans="1:19" ht="15.9" customHeight="1">
      <c r="A22" s="116"/>
      <c r="B22" s="117"/>
      <c r="C22" s="118"/>
      <c r="D22" s="118"/>
      <c r="E22" s="94">
        <v>0.5</v>
      </c>
      <c r="F22" s="95">
        <v>2</v>
      </c>
      <c r="G22" s="104" t="s">
        <v>219</v>
      </c>
      <c r="H22" s="104" t="s">
        <v>220</v>
      </c>
      <c r="I22" s="39">
        <f>IF(ISERROR(VLOOKUP(G22,'Product list'!$B$5:$I$373,3,FALSE)),"",VLOOKUP(G22,'Product list'!$B$5:$I$373,3,FALSE))</f>
        <v>62</v>
      </c>
      <c r="J22" s="100">
        <v>75</v>
      </c>
      <c r="K22" s="28">
        <f t="shared" si="1"/>
        <v>8.2666666666666675</v>
      </c>
      <c r="L22" s="94">
        <v>0.3</v>
      </c>
      <c r="M22" s="28">
        <f t="shared" si="2"/>
        <v>5.7866666666666671</v>
      </c>
      <c r="N22" s="41">
        <f t="shared" ref="N22:N25" si="5">IF(ISERROR(ROUNDUP(C$21*E22/M22/S22,0)*S22),"",ROUNDUP(C$21*E22/M22/S22,0)*S22)</f>
        <v>504</v>
      </c>
      <c r="O22" s="91">
        <v>6.6</v>
      </c>
      <c r="P22" s="139"/>
      <c r="Q22" s="29">
        <f t="shared" si="3"/>
        <v>6.6</v>
      </c>
      <c r="R22" s="29">
        <f t="shared" si="4"/>
        <v>3326.3999999999996</v>
      </c>
      <c r="S22" s="30">
        <f>IF(ISERROR(VLOOKUP(G22,'Product list'!$B$5:$I$373,4,FALSE)),"",VLOOKUP(G22,'Product list'!$B$5:$I$373,4,FALSE))</f>
        <v>18</v>
      </c>
    </row>
    <row r="23" spans="1:19" ht="15.9" customHeight="1">
      <c r="A23" s="116"/>
      <c r="B23" s="117"/>
      <c r="C23" s="118"/>
      <c r="D23" s="118"/>
      <c r="E23" s="94">
        <v>1</v>
      </c>
      <c r="F23" s="95">
        <v>3</v>
      </c>
      <c r="G23" s="104" t="s">
        <v>389</v>
      </c>
      <c r="H23" s="104" t="s">
        <v>390</v>
      </c>
      <c r="I23" s="39">
        <f>IF(ISERROR(VLOOKUP(G23,'Product list'!$B$5:$I$373,3,FALSE)),"",VLOOKUP(G23,'Product list'!$B$5:$I$373,3,FALSE))</f>
        <v>58</v>
      </c>
      <c r="J23" s="100">
        <v>75</v>
      </c>
      <c r="K23" s="28">
        <f t="shared" si="1"/>
        <v>7.7333333333333334</v>
      </c>
      <c r="L23" s="94">
        <v>0.3</v>
      </c>
      <c r="M23" s="28">
        <f t="shared" si="2"/>
        <v>5.4133333333333331</v>
      </c>
      <c r="N23" s="41">
        <f t="shared" si="5"/>
        <v>1080</v>
      </c>
      <c r="O23" s="91">
        <v>30</v>
      </c>
      <c r="P23" s="139"/>
      <c r="Q23" s="29">
        <f t="shared" si="3"/>
        <v>30</v>
      </c>
      <c r="R23" s="29">
        <f t="shared" si="4"/>
        <v>32400</v>
      </c>
      <c r="S23" s="30">
        <f>IF(ISERROR(VLOOKUP(G23,'Product list'!$B$5:$I$373,4,FALSE)),"",VLOOKUP(G23,'Product list'!$B$5:$I$373,4,FALSE))</f>
        <v>20</v>
      </c>
    </row>
    <row r="24" spans="1:19" ht="15.9" customHeight="1">
      <c r="A24" s="116"/>
      <c r="B24" s="117"/>
      <c r="C24" s="118"/>
      <c r="D24" s="118"/>
      <c r="E24" s="94"/>
      <c r="F24" s="95"/>
      <c r="G24" s="88"/>
      <c r="H24" s="89"/>
      <c r="I24" s="39" t="str">
        <f>IF(ISERROR(VLOOKUP(G24,'Product list'!$B$5:$I$373,3,FALSE)),"",VLOOKUP(G24,'Product list'!$B$5:$I$373,3,FALSE))</f>
        <v/>
      </c>
      <c r="J24" s="100"/>
      <c r="K24" s="28" t="str">
        <f t="shared" si="1"/>
        <v/>
      </c>
      <c r="L24" s="94"/>
      <c r="M24" s="28" t="str">
        <f t="shared" si="2"/>
        <v/>
      </c>
      <c r="N24" s="41" t="str">
        <f t="shared" si="5"/>
        <v/>
      </c>
      <c r="O24" s="91"/>
      <c r="P24" s="139"/>
      <c r="Q24" s="29">
        <f t="shared" si="3"/>
        <v>0</v>
      </c>
      <c r="R24" s="29" t="str">
        <f t="shared" si="4"/>
        <v/>
      </c>
      <c r="S24" s="30" t="str">
        <f>IF(ISERROR(VLOOKUP(G24,'Product list'!$B$5:$I$373,4,FALSE)),"",VLOOKUP(G24,'Product list'!$B$5:$I$373,4,FALSE))</f>
        <v/>
      </c>
    </row>
    <row r="25" spans="1:19" ht="15.9" customHeight="1">
      <c r="A25" s="116"/>
      <c r="B25" s="117"/>
      <c r="C25" s="118"/>
      <c r="D25" s="118"/>
      <c r="E25" s="94"/>
      <c r="F25" s="95"/>
      <c r="G25" s="98"/>
      <c r="H25" s="99"/>
      <c r="I25" s="39" t="str">
        <f>IF(ISERROR(VLOOKUP(G25,'Product list'!$B$5:$I$373,3,FALSE)),"",VLOOKUP(G25,'Product list'!$B$5:$I$373,3,FALSE))</f>
        <v/>
      </c>
      <c r="J25" s="100"/>
      <c r="K25" s="28" t="str">
        <f t="shared" si="1"/>
        <v/>
      </c>
      <c r="L25" s="94"/>
      <c r="M25" s="28" t="str">
        <f>IF(ISERROR(K25*(1-L25)),"",K25*(1-L25))</f>
        <v/>
      </c>
      <c r="N25" s="41" t="str">
        <f t="shared" si="5"/>
        <v/>
      </c>
      <c r="O25" s="91"/>
      <c r="P25" s="139"/>
      <c r="Q25" s="29">
        <f t="shared" si="3"/>
        <v>0</v>
      </c>
      <c r="R25" s="29" t="str">
        <f t="shared" si="4"/>
        <v/>
      </c>
      <c r="S25" s="30" t="str">
        <f>IF(ISERROR(VLOOKUP(G25,'Product list'!$B$5:$I$373,4,FALSE)),"",VLOOKUP(G25,'Product list'!$B$5:$I$373,4,FALSE))</f>
        <v/>
      </c>
    </row>
    <row r="26" spans="1:19" ht="15.9" customHeight="1">
      <c r="A26" s="116" t="s">
        <v>36</v>
      </c>
      <c r="B26" s="117"/>
      <c r="C26" s="118">
        <v>4700</v>
      </c>
      <c r="D26" s="118"/>
      <c r="E26" s="94">
        <v>0.5</v>
      </c>
      <c r="F26" s="95">
        <v>1</v>
      </c>
      <c r="G26" s="104" t="s">
        <v>116</v>
      </c>
      <c r="H26" s="104" t="s">
        <v>117</v>
      </c>
      <c r="I26" s="39">
        <f>IF(ISERROR(VLOOKUP(G26,'Product list'!$B$5:$I$373,3,FALSE)),"",VLOOKUP(G26,'Product list'!$B$5:$I$373,3,FALSE))</f>
        <v>72</v>
      </c>
      <c r="J26" s="100">
        <v>175</v>
      </c>
      <c r="K26" s="28">
        <f t="shared" si="1"/>
        <v>4.1142857142857139</v>
      </c>
      <c r="L26" s="94">
        <v>0.3</v>
      </c>
      <c r="M26" s="28">
        <f t="shared" si="2"/>
        <v>2.8799999999999994</v>
      </c>
      <c r="N26" s="41">
        <f>IF(ISERROR(ROUNDUP(C$26*E26/M26/S26,0)*S26),"",ROUNDUP(C$26*E26/M26/S26,0)*S26)</f>
        <v>820</v>
      </c>
      <c r="O26" s="91">
        <v>4.2</v>
      </c>
      <c r="P26" s="139"/>
      <c r="Q26" s="29">
        <f t="shared" si="3"/>
        <v>4.2</v>
      </c>
      <c r="R26" s="29">
        <f t="shared" si="4"/>
        <v>3444</v>
      </c>
      <c r="S26" s="30">
        <f>IF(ISERROR(VLOOKUP(G26,'Product list'!$B$5:$I$373,4,FALSE)),"",VLOOKUP(G26,'Product list'!$B$5:$I$373,4,FALSE))</f>
        <v>20</v>
      </c>
    </row>
    <row r="27" spans="1:19" ht="15.9" customHeight="1">
      <c r="A27" s="116"/>
      <c r="B27" s="117"/>
      <c r="C27" s="118"/>
      <c r="D27" s="118"/>
      <c r="E27" s="94">
        <v>0.5</v>
      </c>
      <c r="F27" s="95">
        <v>2</v>
      </c>
      <c r="G27" s="104" t="s">
        <v>219</v>
      </c>
      <c r="H27" s="104" t="s">
        <v>220</v>
      </c>
      <c r="I27" s="39">
        <f>IF(ISERROR(VLOOKUP(G27,'Product list'!$B$5:$I$373,3,FALSE)),"",VLOOKUP(G27,'Product list'!$B$5:$I$373,3,FALSE))</f>
        <v>62</v>
      </c>
      <c r="J27" s="100">
        <v>75</v>
      </c>
      <c r="K27" s="28">
        <f t="shared" si="1"/>
        <v>8.2666666666666675</v>
      </c>
      <c r="L27" s="94">
        <v>0.3</v>
      </c>
      <c r="M27" s="28">
        <f t="shared" si="2"/>
        <v>5.7866666666666671</v>
      </c>
      <c r="N27" s="41">
        <f t="shared" ref="N27:N30" si="6">IF(ISERROR(ROUNDUP(C$26*E27/M27/S27,0)*S27),"",ROUNDUP(C$26*E27/M27/S27,0)*S27)</f>
        <v>414</v>
      </c>
      <c r="O27" s="91">
        <v>6.6</v>
      </c>
      <c r="P27" s="139"/>
      <c r="Q27" s="29">
        <f t="shared" si="3"/>
        <v>6.6</v>
      </c>
      <c r="R27" s="29">
        <f t="shared" si="4"/>
        <v>2732.3999999999996</v>
      </c>
      <c r="S27" s="30">
        <f>IF(ISERROR(VLOOKUP(G27,'Product list'!$B$5:$I$373,4,FALSE)),"",VLOOKUP(G27,'Product list'!$B$5:$I$373,4,FALSE))</f>
        <v>18</v>
      </c>
    </row>
    <row r="28" spans="1:19" ht="15.9" customHeight="1">
      <c r="A28" s="116"/>
      <c r="B28" s="117"/>
      <c r="C28" s="118"/>
      <c r="D28" s="118"/>
      <c r="E28" s="94">
        <v>1</v>
      </c>
      <c r="F28" s="95">
        <v>3</v>
      </c>
      <c r="G28" s="104" t="s">
        <v>393</v>
      </c>
      <c r="H28" s="104" t="s">
        <v>394</v>
      </c>
      <c r="I28" s="39">
        <f>IF(ISERROR(VLOOKUP(G28,'Product list'!$B$5:$I$373,3,FALSE)),"",VLOOKUP(G28,'Product list'!$B$5:$I$373,3,FALSE))</f>
        <v>58</v>
      </c>
      <c r="J28" s="100">
        <v>120</v>
      </c>
      <c r="K28" s="28">
        <f t="shared" si="1"/>
        <v>4.833333333333333</v>
      </c>
      <c r="L28" s="94">
        <v>0.3</v>
      </c>
      <c r="M28" s="28">
        <f t="shared" si="2"/>
        <v>3.3833333333333329</v>
      </c>
      <c r="N28" s="41">
        <f t="shared" si="6"/>
        <v>1400</v>
      </c>
      <c r="O28" s="91">
        <v>37</v>
      </c>
      <c r="P28" s="139"/>
      <c r="Q28" s="29">
        <f t="shared" si="3"/>
        <v>37</v>
      </c>
      <c r="R28" s="29">
        <f t="shared" si="4"/>
        <v>51800</v>
      </c>
      <c r="S28" s="30">
        <f>IF(ISERROR(VLOOKUP(G28,'Product list'!$B$5:$I$373,4,FALSE)),"",VLOOKUP(G28,'Product list'!$B$5:$I$373,4,FALSE))</f>
        <v>20</v>
      </c>
    </row>
    <row r="29" spans="1:19" ht="15.9" customHeight="1">
      <c r="A29" s="116"/>
      <c r="B29" s="117"/>
      <c r="C29" s="118"/>
      <c r="D29" s="118"/>
      <c r="E29" s="94"/>
      <c r="F29" s="95"/>
      <c r="G29" s="88"/>
      <c r="H29" s="89"/>
      <c r="I29" s="39" t="str">
        <f>IF(ISERROR(VLOOKUP(G29,'Product list'!$B$5:$I$373,3,FALSE)),"",VLOOKUP(G29,'Product list'!$B$5:$I$373,3,FALSE))</f>
        <v/>
      </c>
      <c r="J29" s="100"/>
      <c r="K29" s="28" t="str">
        <f t="shared" si="1"/>
        <v/>
      </c>
      <c r="L29" s="94"/>
      <c r="M29" s="28" t="str">
        <f t="shared" si="2"/>
        <v/>
      </c>
      <c r="N29" s="41" t="str">
        <f t="shared" si="6"/>
        <v/>
      </c>
      <c r="O29" s="91"/>
      <c r="P29" s="139"/>
      <c r="Q29" s="29">
        <f t="shared" si="3"/>
        <v>0</v>
      </c>
      <c r="R29" s="29" t="str">
        <f t="shared" si="4"/>
        <v/>
      </c>
      <c r="S29" s="30" t="str">
        <f>IF(ISERROR(VLOOKUP(G29,'Product list'!$B$5:$I$373,4,FALSE)),"",VLOOKUP(G29,'Product list'!$B$5:$I$373,4,FALSE))</f>
        <v/>
      </c>
    </row>
    <row r="30" spans="1:19" ht="15.9" customHeight="1">
      <c r="A30" s="116"/>
      <c r="B30" s="117"/>
      <c r="C30" s="118"/>
      <c r="D30" s="118"/>
      <c r="E30" s="94"/>
      <c r="F30" s="95"/>
      <c r="G30" s="88"/>
      <c r="H30" s="89"/>
      <c r="I30" s="39" t="str">
        <f>IF(ISERROR(VLOOKUP(G30,'Product list'!$B$5:$I$373,3,FALSE)),"",VLOOKUP(G30,'Product list'!$B$5:$I$373,3,FALSE))</f>
        <v/>
      </c>
      <c r="J30" s="100"/>
      <c r="K30" s="28" t="str">
        <f t="shared" si="1"/>
        <v/>
      </c>
      <c r="L30" s="94"/>
      <c r="M30" s="28" t="str">
        <f t="shared" si="2"/>
        <v/>
      </c>
      <c r="N30" s="41" t="str">
        <f t="shared" si="6"/>
        <v/>
      </c>
      <c r="O30" s="91"/>
      <c r="P30" s="139"/>
      <c r="Q30" s="29">
        <f t="shared" si="3"/>
        <v>0</v>
      </c>
      <c r="R30" s="29" t="str">
        <f t="shared" si="4"/>
        <v/>
      </c>
      <c r="S30" s="30" t="str">
        <f>IF(ISERROR(VLOOKUP(G30,'Product list'!$B$5:$I$373,4,FALSE)),"",VLOOKUP(G30,'Product list'!$B$5:$I$373,4,FALSE))</f>
        <v/>
      </c>
    </row>
    <row r="31" spans="1:19" ht="15.9" customHeight="1">
      <c r="A31" s="116" t="s">
        <v>37</v>
      </c>
      <c r="B31" s="117"/>
      <c r="C31" s="118">
        <v>13000</v>
      </c>
      <c r="D31" s="118"/>
      <c r="E31" s="94">
        <v>0.5</v>
      </c>
      <c r="F31" s="95">
        <v>1</v>
      </c>
      <c r="G31" s="104" t="s">
        <v>116</v>
      </c>
      <c r="H31" s="104" t="s">
        <v>117</v>
      </c>
      <c r="I31" s="39">
        <f>IF(ISERROR(VLOOKUP(G31,'Product list'!$B$5:$I$373,3,FALSE)),"",VLOOKUP(G31,'Product list'!$B$5:$I$373,3,FALSE))</f>
        <v>72</v>
      </c>
      <c r="J31" s="100">
        <v>175</v>
      </c>
      <c r="K31" s="28">
        <f t="shared" si="1"/>
        <v>4.1142857142857139</v>
      </c>
      <c r="L31" s="94">
        <v>0.3</v>
      </c>
      <c r="M31" s="28">
        <f t="shared" si="2"/>
        <v>2.8799999999999994</v>
      </c>
      <c r="N31" s="41">
        <f t="shared" ref="N31:N35" si="7">IF(ISERROR(ROUNDUP(C$31*E31/M31/S31,0)*S31),"",ROUNDUP(C$31*E31/M31/S31,0)*S31)</f>
        <v>2260</v>
      </c>
      <c r="O31" s="91">
        <v>4.2</v>
      </c>
      <c r="P31" s="139"/>
      <c r="Q31" s="29">
        <f t="shared" si="3"/>
        <v>4.2</v>
      </c>
      <c r="R31" s="29">
        <f t="shared" si="4"/>
        <v>9492</v>
      </c>
      <c r="S31" s="30">
        <f>IF(ISERROR(VLOOKUP(G31,'Product list'!$B$5:$I$373,4,FALSE)),"",VLOOKUP(G31,'Product list'!$B$5:$I$373,4,FALSE))</f>
        <v>20</v>
      </c>
    </row>
    <row r="32" spans="1:19" ht="15.9" customHeight="1">
      <c r="A32" s="116"/>
      <c r="B32" s="117"/>
      <c r="C32" s="118"/>
      <c r="D32" s="118"/>
      <c r="E32" s="94">
        <v>0.5</v>
      </c>
      <c r="F32" s="95">
        <v>2</v>
      </c>
      <c r="G32" s="104" t="s">
        <v>219</v>
      </c>
      <c r="H32" s="104" t="s">
        <v>220</v>
      </c>
      <c r="I32" s="39">
        <f>IF(ISERROR(VLOOKUP(G32,'Product list'!$B$5:$I$373,3,FALSE)),"",VLOOKUP(G32,'Product list'!$B$5:$I$373,3,FALSE))</f>
        <v>62</v>
      </c>
      <c r="J32" s="100">
        <v>75</v>
      </c>
      <c r="K32" s="28">
        <f t="shared" si="1"/>
        <v>8.2666666666666675</v>
      </c>
      <c r="L32" s="94">
        <v>0.3</v>
      </c>
      <c r="M32" s="28">
        <f t="shared" si="2"/>
        <v>5.7866666666666671</v>
      </c>
      <c r="N32" s="41">
        <f t="shared" si="7"/>
        <v>1134</v>
      </c>
      <c r="O32" s="91">
        <v>6.6</v>
      </c>
      <c r="P32" s="139"/>
      <c r="Q32" s="29">
        <f t="shared" si="3"/>
        <v>6.6</v>
      </c>
      <c r="R32" s="29">
        <f t="shared" si="4"/>
        <v>7484.4</v>
      </c>
      <c r="S32" s="30">
        <f>IF(ISERROR(VLOOKUP(G32,'Product list'!$B$5:$I$373,4,FALSE)),"",VLOOKUP(G32,'Product list'!$B$5:$I$373,4,FALSE))</f>
        <v>18</v>
      </c>
    </row>
    <row r="33" spans="1:19" ht="15.9" customHeight="1">
      <c r="A33" s="116"/>
      <c r="B33" s="117"/>
      <c r="C33" s="118"/>
      <c r="D33" s="118"/>
      <c r="E33" s="94">
        <v>1</v>
      </c>
      <c r="F33" s="95">
        <v>3</v>
      </c>
      <c r="G33" s="104" t="s">
        <v>393</v>
      </c>
      <c r="H33" s="104" t="s">
        <v>394</v>
      </c>
      <c r="I33" s="39">
        <f>IF(ISERROR(VLOOKUP(G33,'Product list'!$B$5:$I$373,3,FALSE)),"",VLOOKUP(G33,'Product list'!$B$5:$I$373,3,FALSE))</f>
        <v>58</v>
      </c>
      <c r="J33" s="100">
        <v>75</v>
      </c>
      <c r="K33" s="28">
        <f t="shared" ref="K33:K37" si="8">IF(ISERROR(I33*10/J33),"",I33*10/J33)</f>
        <v>7.7333333333333334</v>
      </c>
      <c r="L33" s="94">
        <v>0.3</v>
      </c>
      <c r="M33" s="28">
        <f t="shared" ref="M33:M37" si="9">IF(ISERROR(K33*(1-L33)),"",K33*(1-L33))</f>
        <v>5.4133333333333331</v>
      </c>
      <c r="N33" s="41">
        <f t="shared" si="7"/>
        <v>2420</v>
      </c>
      <c r="O33" s="91">
        <v>37</v>
      </c>
      <c r="P33" s="139"/>
      <c r="Q33" s="29">
        <f t="shared" si="3"/>
        <v>37</v>
      </c>
      <c r="R33" s="29">
        <f t="shared" si="4"/>
        <v>89540</v>
      </c>
      <c r="S33" s="30">
        <f>IF(ISERROR(VLOOKUP(G33,'Product list'!$B$5:$I$373,4,FALSE)),"",VLOOKUP(G33,'Product list'!$B$5:$I$373,4,FALSE))</f>
        <v>20</v>
      </c>
    </row>
    <row r="34" spans="1:19" ht="15.9" customHeight="1">
      <c r="A34" s="116"/>
      <c r="B34" s="117"/>
      <c r="C34" s="118"/>
      <c r="D34" s="118"/>
      <c r="E34" s="94"/>
      <c r="F34" s="95"/>
      <c r="G34" s="88"/>
      <c r="H34" s="89"/>
      <c r="I34" s="39" t="str">
        <f>IF(ISERROR(VLOOKUP(G34,'Product list'!$B$5:$I$373,3,FALSE)),"",VLOOKUP(G34,'Product list'!$B$5:$I$373,3,FALSE))</f>
        <v/>
      </c>
      <c r="J34" s="100"/>
      <c r="K34" s="28" t="str">
        <f t="shared" si="8"/>
        <v/>
      </c>
      <c r="L34" s="94"/>
      <c r="M34" s="28" t="str">
        <f t="shared" si="9"/>
        <v/>
      </c>
      <c r="N34" s="41" t="str">
        <f t="shared" si="7"/>
        <v/>
      </c>
      <c r="O34" s="91"/>
      <c r="P34" s="139"/>
      <c r="Q34" s="29">
        <f t="shared" si="3"/>
        <v>0</v>
      </c>
      <c r="R34" s="29" t="str">
        <f t="shared" si="4"/>
        <v/>
      </c>
      <c r="S34" s="30" t="str">
        <f>IF(ISERROR(VLOOKUP(G34,'Product list'!$B$5:$I$373,4,FALSE)),"",VLOOKUP(G34,'Product list'!$B$5:$I$373,4,FALSE))</f>
        <v/>
      </c>
    </row>
    <row r="35" spans="1:19" ht="15.9" customHeight="1">
      <c r="A35" s="116"/>
      <c r="B35" s="117"/>
      <c r="C35" s="118"/>
      <c r="D35" s="118"/>
      <c r="E35" s="94"/>
      <c r="F35" s="95"/>
      <c r="G35" s="88"/>
      <c r="H35" s="89"/>
      <c r="I35" s="39" t="str">
        <f>IF(ISERROR(VLOOKUP(G35,'Product list'!$B$5:$I$373,3,FALSE)),"",VLOOKUP(G35,'Product list'!$B$5:$I$373,3,FALSE))</f>
        <v/>
      </c>
      <c r="J35" s="100"/>
      <c r="K35" s="28" t="str">
        <f t="shared" si="8"/>
        <v/>
      </c>
      <c r="L35" s="94"/>
      <c r="M35" s="28" t="str">
        <f t="shared" si="9"/>
        <v/>
      </c>
      <c r="N35" s="41" t="str">
        <f t="shared" si="7"/>
        <v/>
      </c>
      <c r="O35" s="91"/>
      <c r="P35" s="139"/>
      <c r="Q35" s="29">
        <f t="shared" si="3"/>
        <v>0</v>
      </c>
      <c r="R35" s="29" t="str">
        <f t="shared" si="4"/>
        <v/>
      </c>
      <c r="S35" s="30" t="str">
        <f>IF(ISERROR(VLOOKUP(G35,'Product list'!$B$5:$I$373,4,FALSE)),"",VLOOKUP(G35,'Product list'!$B$5:$I$373,4,FALSE))</f>
        <v/>
      </c>
    </row>
    <row r="36" spans="1:19" ht="15.9" customHeight="1">
      <c r="A36" s="116"/>
      <c r="B36" s="117"/>
      <c r="C36" s="118"/>
      <c r="D36" s="118"/>
      <c r="E36" s="94"/>
      <c r="F36" s="95"/>
      <c r="G36" s="104"/>
      <c r="H36" s="104"/>
      <c r="I36" s="39" t="str">
        <f>IF(ISERROR(VLOOKUP(G36,'Product list'!$B$5:$I$373,3,FALSE)),"",VLOOKUP(G36,'Product list'!$B$5:$I$373,3,FALSE))</f>
        <v/>
      </c>
      <c r="J36" s="100"/>
      <c r="K36" s="28" t="str">
        <f t="shared" si="8"/>
        <v/>
      </c>
      <c r="L36" s="94"/>
      <c r="M36" s="28" t="str">
        <f t="shared" si="9"/>
        <v/>
      </c>
      <c r="N36" s="41" t="str">
        <f>IF(ISERROR(ROUNDUP(C$36*E36/M36/S36,0)*S36),"",ROUNDUP(C$36*E36/M36/S36,0)*S36)</f>
        <v/>
      </c>
      <c r="O36" s="91"/>
      <c r="P36" s="139"/>
      <c r="Q36" s="29">
        <f t="shared" ref="Q36:Q40" si="10">IF(ISERROR(O36*(1+P$16)),"",O36*(1+P$16))</f>
        <v>0</v>
      </c>
      <c r="R36" s="29" t="str">
        <f t="shared" ref="R36:R40" si="11">IF(ISERROR(N36*Q36),"",N36*Q36)</f>
        <v/>
      </c>
      <c r="S36" s="30" t="str">
        <f>IF(ISERROR(VLOOKUP(G36,'Product list'!$B$5:$I$373,4,FALSE)),"",VLOOKUP(G36,'Product list'!$B$5:$I$373,4,FALSE))</f>
        <v/>
      </c>
    </row>
    <row r="37" spans="1:19" ht="15.9" customHeight="1">
      <c r="A37" s="116"/>
      <c r="B37" s="117"/>
      <c r="C37" s="118"/>
      <c r="D37" s="118"/>
      <c r="E37" s="94"/>
      <c r="F37" s="95"/>
      <c r="G37" s="104"/>
      <c r="H37" s="104"/>
      <c r="I37" s="39" t="str">
        <f>IF(ISERROR(VLOOKUP(G37,'Product list'!$B$5:$I$373,3,FALSE)),"",VLOOKUP(G37,'Product list'!$B$5:$I$373,3,FALSE))</f>
        <v/>
      </c>
      <c r="J37" s="100"/>
      <c r="K37" s="28" t="str">
        <f t="shared" si="8"/>
        <v/>
      </c>
      <c r="L37" s="94"/>
      <c r="M37" s="28" t="str">
        <f t="shared" si="9"/>
        <v/>
      </c>
      <c r="N37" s="41" t="str">
        <f t="shared" ref="N37:N40" si="12">IF(ISERROR(ROUNDUP(C$36*E37/M37/S37,0)*S37),"",ROUNDUP(C$36*E37/M37/S37,0)*S37)</f>
        <v/>
      </c>
      <c r="O37" s="91"/>
      <c r="P37" s="139"/>
      <c r="Q37" s="29">
        <f t="shared" si="10"/>
        <v>0</v>
      </c>
      <c r="R37" s="29" t="str">
        <f t="shared" si="11"/>
        <v/>
      </c>
      <c r="S37" s="30" t="str">
        <f>IF(ISERROR(VLOOKUP(G37,'Product list'!$B$5:$I$373,4,FALSE)),"",VLOOKUP(G37,'Product list'!$B$5:$I$373,4,FALSE))</f>
        <v/>
      </c>
    </row>
    <row r="38" spans="1:19" ht="15.9" customHeight="1">
      <c r="A38" s="116"/>
      <c r="B38" s="117"/>
      <c r="C38" s="118"/>
      <c r="D38" s="118"/>
      <c r="E38" s="94"/>
      <c r="F38" s="95"/>
      <c r="G38" s="88"/>
      <c r="H38" s="89"/>
      <c r="I38" s="39" t="str">
        <f>IF(ISERROR(VLOOKUP(G38,'Product list'!$B$5:$I$373,3,FALSE)),"",VLOOKUP(G38,'Product list'!$B$5:$I$373,3,FALSE))</f>
        <v/>
      </c>
      <c r="J38" s="100"/>
      <c r="K38" s="28" t="str">
        <f t="shared" ref="K38:K40" si="13">IF(ISERROR(I38*10/J38),"",I38*10/J38)</f>
        <v/>
      </c>
      <c r="L38" s="94"/>
      <c r="M38" s="28" t="str">
        <f t="shared" ref="M38:M40" si="14">IF(ISERROR(K38*(1-L38)),"",K38*(1-L38))</f>
        <v/>
      </c>
      <c r="N38" s="41" t="str">
        <f t="shared" si="12"/>
        <v/>
      </c>
      <c r="O38" s="91"/>
      <c r="P38" s="139"/>
      <c r="Q38" s="29">
        <f t="shared" si="10"/>
        <v>0</v>
      </c>
      <c r="R38" s="29" t="str">
        <f t="shared" si="11"/>
        <v/>
      </c>
      <c r="S38" s="30" t="str">
        <f>IF(ISERROR(VLOOKUP(G38,'Product list'!$B$5:$I$373,4,FALSE)),"",VLOOKUP(G38,'Product list'!$B$5:$I$373,4,FALSE))</f>
        <v/>
      </c>
    </row>
    <row r="39" spans="1:19" ht="15.9" customHeight="1">
      <c r="A39" s="116"/>
      <c r="B39" s="117"/>
      <c r="C39" s="118"/>
      <c r="D39" s="118"/>
      <c r="E39" s="94"/>
      <c r="F39" s="95"/>
      <c r="G39" s="88"/>
      <c r="H39" s="89"/>
      <c r="I39" s="39" t="str">
        <f>IF(ISERROR(VLOOKUP(G39,'Product list'!$B$5:$I$373,3,FALSE)),"",VLOOKUP(G39,'Product list'!$B$5:$I$373,3,FALSE))</f>
        <v/>
      </c>
      <c r="J39" s="100"/>
      <c r="K39" s="28" t="str">
        <f t="shared" si="13"/>
        <v/>
      </c>
      <c r="L39" s="94"/>
      <c r="M39" s="28" t="str">
        <f t="shared" si="14"/>
        <v/>
      </c>
      <c r="N39" s="41" t="str">
        <f t="shared" si="12"/>
        <v/>
      </c>
      <c r="O39" s="91"/>
      <c r="P39" s="139"/>
      <c r="Q39" s="29">
        <f t="shared" si="10"/>
        <v>0</v>
      </c>
      <c r="R39" s="29" t="str">
        <f t="shared" si="11"/>
        <v/>
      </c>
      <c r="S39" s="30" t="str">
        <f>IF(ISERROR(VLOOKUP(G39,'Product list'!$B$5:$I$373,4,FALSE)),"",VLOOKUP(G39,'Product list'!$B$5:$I$373,4,FALSE))</f>
        <v/>
      </c>
    </row>
    <row r="40" spans="1:19" ht="15.9" customHeight="1">
      <c r="A40" s="116"/>
      <c r="B40" s="117"/>
      <c r="C40" s="118"/>
      <c r="D40" s="118"/>
      <c r="E40" s="94"/>
      <c r="F40" s="95"/>
      <c r="G40" s="88"/>
      <c r="H40" s="89"/>
      <c r="I40" s="39" t="str">
        <f>IF(ISERROR(VLOOKUP(G40,'Product list'!$B$5:$I$373,3,FALSE)),"",VLOOKUP(G40,'Product list'!$B$5:$I$373,3,FALSE))</f>
        <v/>
      </c>
      <c r="J40" s="100"/>
      <c r="K40" s="28" t="str">
        <f t="shared" si="13"/>
        <v/>
      </c>
      <c r="L40" s="94"/>
      <c r="M40" s="28" t="str">
        <f t="shared" si="14"/>
        <v/>
      </c>
      <c r="N40" s="41" t="str">
        <f t="shared" si="12"/>
        <v/>
      </c>
      <c r="O40" s="91"/>
      <c r="P40" s="139"/>
      <c r="Q40" s="29">
        <f t="shared" si="10"/>
        <v>0</v>
      </c>
      <c r="R40" s="29" t="str">
        <f t="shared" si="11"/>
        <v/>
      </c>
      <c r="S40" s="30" t="str">
        <f>IF(ISERROR(VLOOKUP(G40,'Product list'!$B$5:$I$373,4,FALSE)),"",VLOOKUP(G40,'Product list'!$B$5:$I$373,4,FALSE))</f>
        <v/>
      </c>
    </row>
    <row r="41" spans="1:19" ht="15.9" customHeight="1">
      <c r="A41" s="141" t="s">
        <v>58</v>
      </c>
      <c r="B41" s="146"/>
      <c r="C41" s="146"/>
      <c r="D41" s="146"/>
      <c r="E41" s="146"/>
      <c r="F41" s="36"/>
      <c r="G41" s="104" t="s">
        <v>402</v>
      </c>
      <c r="H41" s="104" t="s">
        <v>434</v>
      </c>
      <c r="I41" s="145" t="s">
        <v>798</v>
      </c>
      <c r="J41" s="145"/>
      <c r="K41" s="145"/>
      <c r="L41" s="145"/>
      <c r="M41" s="145"/>
      <c r="N41" s="90">
        <v>700</v>
      </c>
      <c r="O41" s="91">
        <v>3</v>
      </c>
      <c r="P41" s="139"/>
      <c r="Q41" s="29">
        <f t="shared" si="3"/>
        <v>3</v>
      </c>
      <c r="R41" s="29">
        <f t="shared" si="4"/>
        <v>2100</v>
      </c>
      <c r="S41" s="30">
        <f>IF(ISERROR(VLOOKUP(G41,'Product list'!$B$5:$I$373,4,FALSE)),"",VLOOKUP(G41,'Product list'!$B$5:$I$373,4,FALSE))</f>
        <v>20</v>
      </c>
    </row>
    <row r="42" spans="1:19" ht="15.9" customHeight="1">
      <c r="A42" s="141"/>
      <c r="B42" s="146"/>
      <c r="C42" s="146"/>
      <c r="D42" s="146"/>
      <c r="E42" s="146"/>
      <c r="F42" s="36"/>
      <c r="G42" s="104" t="s">
        <v>400</v>
      </c>
      <c r="H42" s="104" t="s">
        <v>432</v>
      </c>
      <c r="I42" s="145"/>
      <c r="J42" s="145"/>
      <c r="K42" s="145"/>
      <c r="L42" s="145"/>
      <c r="M42" s="145"/>
      <c r="N42" s="90">
        <v>580</v>
      </c>
      <c r="O42" s="91">
        <v>3</v>
      </c>
      <c r="P42" s="139"/>
      <c r="Q42" s="29">
        <f t="shared" si="3"/>
        <v>3</v>
      </c>
      <c r="R42" s="29">
        <f t="shared" si="4"/>
        <v>1740</v>
      </c>
      <c r="S42" s="30">
        <f>IF(ISERROR(VLOOKUP(G42,'Product list'!$B$5:$I$373,4,FALSE)),"",VLOOKUP(G42,'Product list'!$B$5:$I$373,4,FALSE))</f>
        <v>20</v>
      </c>
    </row>
    <row r="43" spans="1:19" ht="15.9" customHeight="1">
      <c r="A43" s="141"/>
      <c r="B43" s="146"/>
      <c r="C43" s="146"/>
      <c r="D43" s="146"/>
      <c r="E43" s="146"/>
      <c r="F43" s="36"/>
      <c r="G43" s="104" t="s">
        <v>451</v>
      </c>
      <c r="H43" s="104" t="s">
        <v>452</v>
      </c>
      <c r="I43" s="145"/>
      <c r="J43" s="145"/>
      <c r="K43" s="145"/>
      <c r="L43" s="145"/>
      <c r="M43" s="145"/>
      <c r="N43" s="90">
        <v>20</v>
      </c>
      <c r="O43" s="91">
        <v>8</v>
      </c>
      <c r="P43" s="139"/>
      <c r="Q43" s="29">
        <f t="shared" si="3"/>
        <v>8</v>
      </c>
      <c r="R43" s="29">
        <f t="shared" si="4"/>
        <v>160</v>
      </c>
      <c r="S43" s="30" t="str">
        <f>IF(ISERROR(VLOOKUP(#REF!,'Product list'!$B$5:$I$373,4,FALSE)),"",VLOOKUP(#REF!,'Product list'!$B$5:$I$373,4,FALSE))</f>
        <v/>
      </c>
    </row>
    <row r="44" spans="1:19" ht="15.9" customHeight="1">
      <c r="A44" s="141"/>
      <c r="B44" s="146"/>
      <c r="C44" s="146"/>
      <c r="D44" s="146"/>
      <c r="E44" s="146"/>
      <c r="F44" s="36"/>
      <c r="I44" s="145"/>
      <c r="J44" s="145"/>
      <c r="K44" s="145"/>
      <c r="L44" s="145"/>
      <c r="M44" s="145"/>
      <c r="N44" s="90"/>
      <c r="O44" s="91"/>
      <c r="P44" s="139"/>
      <c r="Q44" s="29">
        <f t="shared" ref="Q44:Q45" si="15">IF(ISERROR(O44*(1+P$16)),"",O44*(1+P$16))</f>
        <v>0</v>
      </c>
      <c r="R44" s="29">
        <f t="shared" ref="R44:R45" si="16">IF(ISERROR(N44*Q44),"",N44*Q44)</f>
        <v>0</v>
      </c>
      <c r="S44" s="30">
        <f>IF(ISERROR(VLOOKUP(G43,'Product list'!$B$5:$I$373,4,FALSE)),"",VLOOKUP(G43,'Product list'!$B$5:$I$373,4,FALSE))</f>
        <v>20</v>
      </c>
    </row>
    <row r="45" spans="1:19" ht="15.9" customHeight="1">
      <c r="A45" s="141"/>
      <c r="B45" s="146"/>
      <c r="C45" s="146"/>
      <c r="D45" s="146"/>
      <c r="E45" s="146"/>
      <c r="F45" s="36"/>
      <c r="G45" s="88"/>
      <c r="H45" s="89"/>
      <c r="I45" s="145"/>
      <c r="J45" s="145"/>
      <c r="K45" s="145"/>
      <c r="L45" s="145"/>
      <c r="M45" s="145"/>
      <c r="N45" s="90"/>
      <c r="O45" s="91"/>
      <c r="P45" s="139"/>
      <c r="Q45" s="29">
        <f t="shared" si="15"/>
        <v>0</v>
      </c>
      <c r="R45" s="29">
        <f t="shared" si="16"/>
        <v>0</v>
      </c>
      <c r="S45" s="30" t="str">
        <f>IF(ISERROR(VLOOKUP(G45,'Product list'!$B$5:$I$373,4,FALSE)),"",VLOOKUP(G45,'Product list'!$B$5:$I$373,4,FALSE))</f>
        <v/>
      </c>
    </row>
    <row r="46" spans="1:19" ht="15.9" customHeight="1">
      <c r="A46" s="141"/>
      <c r="B46" s="146"/>
      <c r="C46" s="146"/>
      <c r="D46" s="146"/>
      <c r="E46" s="146"/>
      <c r="F46" s="36"/>
      <c r="G46" s="88"/>
      <c r="H46" s="89"/>
      <c r="I46" s="145"/>
      <c r="J46" s="145"/>
      <c r="K46" s="145"/>
      <c r="L46" s="145"/>
      <c r="M46" s="145"/>
      <c r="N46" s="90"/>
      <c r="O46" s="91"/>
      <c r="P46" s="139"/>
      <c r="Q46" s="29">
        <f t="shared" si="3"/>
        <v>0</v>
      </c>
      <c r="R46" s="29">
        <f t="shared" si="4"/>
        <v>0</v>
      </c>
      <c r="S46" s="30" t="str">
        <f>IF(ISERROR(VLOOKUP(G46,'Product list'!$B$5:$I$373,4,FALSE)),"",VLOOKUP(G46,'Product list'!$B$5:$I$373,4,FALSE))</f>
        <v/>
      </c>
    </row>
    <row r="47" spans="1:19" ht="15.9" customHeight="1">
      <c r="A47" s="141"/>
      <c r="B47" s="146"/>
      <c r="C47" s="146"/>
      <c r="D47" s="146"/>
      <c r="E47" s="146"/>
      <c r="F47" s="36"/>
      <c r="G47" s="88"/>
      <c r="H47" s="89"/>
      <c r="I47" s="145"/>
      <c r="J47" s="145"/>
      <c r="K47" s="145"/>
      <c r="L47" s="145"/>
      <c r="M47" s="145"/>
      <c r="N47" s="90"/>
      <c r="O47" s="91"/>
      <c r="P47" s="139"/>
      <c r="Q47" s="29">
        <f t="shared" si="3"/>
        <v>0</v>
      </c>
      <c r="R47" s="29">
        <f t="shared" si="4"/>
        <v>0</v>
      </c>
      <c r="S47" s="30" t="str">
        <f>IF(ISERROR(VLOOKUP(G47,'Product list'!$B$5:$I$373,4,FALSE)),"",VLOOKUP(G47,'Product list'!$B$5:$I$373,4,FALSE))</f>
        <v/>
      </c>
    </row>
    <row r="48" spans="1:19" ht="15.9" customHeight="1">
      <c r="A48" s="147" t="s">
        <v>50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31">
        <f>SUM(N16:N47)</f>
        <v>13932</v>
      </c>
      <c r="O48" s="20"/>
      <c r="P48" s="20"/>
      <c r="Q48" s="29"/>
      <c r="R48" s="32">
        <f>SUM(R16:R47)</f>
        <v>217063.2</v>
      </c>
      <c r="S48" s="30"/>
    </row>
    <row r="49" spans="1:19" ht="15.9" customHeight="1">
      <c r="A49" s="141" t="s">
        <v>57</v>
      </c>
      <c r="B49" s="142"/>
      <c r="C49" s="142"/>
      <c r="D49" s="142"/>
      <c r="E49" s="142"/>
      <c r="F49" s="37"/>
      <c r="G49" s="104" t="s">
        <v>402</v>
      </c>
      <c r="H49" s="104" t="s">
        <v>434</v>
      </c>
      <c r="I49" s="144"/>
      <c r="J49" s="144"/>
      <c r="K49" s="144"/>
      <c r="L49" s="144"/>
      <c r="M49" s="144"/>
      <c r="N49" s="90">
        <v>700</v>
      </c>
      <c r="O49" s="91">
        <v>3</v>
      </c>
      <c r="P49" s="139">
        <f>IF(S8="RMB",13%,0)</f>
        <v>0</v>
      </c>
      <c r="Q49" s="29">
        <f t="shared" si="3"/>
        <v>3</v>
      </c>
      <c r="R49" s="29">
        <f t="shared" ref="R49:R53" si="17">IF(ISERROR(N49*Q49),"",N49*Q49)</f>
        <v>2100</v>
      </c>
      <c r="S49" s="30">
        <f>IF(ISERROR(VLOOKUP(G49,'Product list'!$B$5:$I$373,4,FALSE)),"",VLOOKUP(G49,'Product list'!$B$5:$I$373,4,FALSE))</f>
        <v>20</v>
      </c>
    </row>
    <row r="50" spans="1:19" ht="15.9" customHeight="1">
      <c r="A50" s="143"/>
      <c r="B50" s="142"/>
      <c r="C50" s="142"/>
      <c r="D50" s="142"/>
      <c r="E50" s="142"/>
      <c r="F50" s="37"/>
      <c r="G50" s="104" t="s">
        <v>400</v>
      </c>
      <c r="H50" s="104" t="s">
        <v>432</v>
      </c>
      <c r="I50" s="144"/>
      <c r="J50" s="144"/>
      <c r="K50" s="144"/>
      <c r="L50" s="144"/>
      <c r="M50" s="144"/>
      <c r="N50" s="90">
        <v>580</v>
      </c>
      <c r="O50" s="92">
        <v>3</v>
      </c>
      <c r="P50" s="139"/>
      <c r="Q50" s="29">
        <f t="shared" si="3"/>
        <v>3</v>
      </c>
      <c r="R50" s="29">
        <f t="shared" si="17"/>
        <v>1740</v>
      </c>
      <c r="S50" s="30">
        <f>IF(ISERROR(VLOOKUP(G50,'Product list'!$B$5:$I$373,4,FALSE)),"",VLOOKUP(G50,'Product list'!$B$5:$I$373,4,FALSE))</f>
        <v>20</v>
      </c>
    </row>
    <row r="51" spans="1:19" ht="15.9" customHeight="1">
      <c r="A51" s="143"/>
      <c r="B51" s="142"/>
      <c r="C51" s="142"/>
      <c r="D51" s="142"/>
      <c r="E51" s="142"/>
      <c r="F51" s="37"/>
      <c r="G51" s="104" t="s">
        <v>451</v>
      </c>
      <c r="H51" s="104" t="s">
        <v>452</v>
      </c>
      <c r="I51" s="144"/>
      <c r="J51" s="144"/>
      <c r="K51" s="144"/>
      <c r="L51" s="144"/>
      <c r="M51" s="144"/>
      <c r="N51" s="90">
        <v>20</v>
      </c>
      <c r="O51" s="91">
        <v>8</v>
      </c>
      <c r="P51" s="140"/>
      <c r="Q51" s="29">
        <f t="shared" si="3"/>
        <v>8</v>
      </c>
      <c r="R51" s="29">
        <f t="shared" si="17"/>
        <v>160</v>
      </c>
      <c r="S51" s="30">
        <f>IF(ISERROR(VLOOKUP(G51,'Product list'!$B$5:$I$373,4,FALSE)),"",VLOOKUP(G51,'Product list'!$B$5:$I$373,4,FALSE))</f>
        <v>20</v>
      </c>
    </row>
    <row r="52" spans="1:19" ht="15.9" customHeight="1">
      <c r="A52" s="143"/>
      <c r="B52" s="142"/>
      <c r="C52" s="142"/>
      <c r="D52" s="142"/>
      <c r="E52" s="142"/>
      <c r="F52" s="37"/>
      <c r="G52" s="104" t="s">
        <v>116</v>
      </c>
      <c r="H52" s="104" t="s">
        <v>117</v>
      </c>
      <c r="I52" s="144"/>
      <c r="J52" s="144"/>
      <c r="K52" s="144"/>
      <c r="L52" s="144"/>
      <c r="M52" s="144"/>
      <c r="N52" s="93">
        <v>4520</v>
      </c>
      <c r="O52" s="91">
        <v>4.2</v>
      </c>
      <c r="P52" s="140"/>
      <c r="Q52" s="29">
        <f t="shared" si="3"/>
        <v>4.2</v>
      </c>
      <c r="R52" s="29">
        <f t="shared" si="17"/>
        <v>18984</v>
      </c>
      <c r="S52" s="30">
        <f>IF(ISERROR(VLOOKUP(G52,'Product list'!$B$5:$I$373,4,FALSE)),"",VLOOKUP(G52,'Product list'!$B$5:$I$373,4,FALSE))</f>
        <v>20</v>
      </c>
    </row>
    <row r="53" spans="1:19" ht="15.9" customHeight="1">
      <c r="A53" s="143"/>
      <c r="B53" s="142"/>
      <c r="C53" s="142"/>
      <c r="D53" s="142"/>
      <c r="E53" s="142"/>
      <c r="F53" s="37"/>
      <c r="G53" s="104" t="s">
        <v>118</v>
      </c>
      <c r="H53" s="104" t="s">
        <v>119</v>
      </c>
      <c r="I53" s="144"/>
      <c r="J53" s="144"/>
      <c r="K53" s="144"/>
      <c r="L53" s="144"/>
      <c r="M53" s="144"/>
      <c r="N53" s="93">
        <v>420</v>
      </c>
      <c r="O53" s="91">
        <v>4.2</v>
      </c>
      <c r="P53" s="139"/>
      <c r="Q53" s="29">
        <f t="shared" si="3"/>
        <v>4.2</v>
      </c>
      <c r="R53" s="29">
        <f t="shared" si="17"/>
        <v>1764</v>
      </c>
      <c r="S53" s="30">
        <f>IF(ISERROR(VLOOKUP(G53,'Product list'!$B$5:$I$373,4,FALSE)),"",VLOOKUP(G53,'Product list'!$B$5:$I$373,4,FALSE))</f>
        <v>20</v>
      </c>
    </row>
    <row r="54" spans="1:19" ht="15.9" customHeight="1">
      <c r="A54" s="33" t="s">
        <v>55</v>
      </c>
      <c r="B54" s="87">
        <v>0.25</v>
      </c>
      <c r="C54" s="34" t="s">
        <v>56</v>
      </c>
      <c r="D54" s="13"/>
      <c r="E54" s="14"/>
      <c r="F54" s="14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35">
        <f>(R48-SUM(R49:R53))*(1-B54)</f>
        <v>144236.40000000002</v>
      </c>
      <c r="S54" s="109"/>
    </row>
    <row r="55" spans="1:19" ht="3.75" customHeight="1">
      <c r="A55" s="8"/>
      <c r="B55" s="9"/>
      <c r="C55" s="9"/>
      <c r="D55" s="8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4.4">
      <c r="A56" s="111" t="s">
        <v>804</v>
      </c>
      <c r="B56" s="112"/>
      <c r="C56" s="112"/>
      <c r="D56" s="111"/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9" customHeight="1">
      <c r="A57" s="110">
        <v>1</v>
      </c>
      <c r="B57" s="3" t="s">
        <v>805</v>
      </c>
      <c r="C57" s="4"/>
      <c r="D57" s="4"/>
      <c r="E57" s="4"/>
      <c r="F57" s="4"/>
      <c r="G57" s="4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" customHeight="1">
      <c r="A58" s="42">
        <v>2</v>
      </c>
      <c r="B58" s="43" t="s">
        <v>806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5.9" customHeight="1">
      <c r="A59" s="44">
        <v>3</v>
      </c>
      <c r="B59" s="45" t="s">
        <v>809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15.9" customHeight="1">
      <c r="A60" s="6">
        <v>3</v>
      </c>
      <c r="B60" s="10" t="s">
        <v>437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ht="15.9" customHeight="1">
      <c r="A61" s="6">
        <v>4</v>
      </c>
      <c r="B61" s="7" t="s">
        <v>808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5.9" customHeight="1">
      <c r="A62" s="6">
        <v>5</v>
      </c>
      <c r="B62" s="10" t="s">
        <v>807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15.9" customHeight="1">
      <c r="A63" s="38">
        <v>6</v>
      </c>
      <c r="B63" s="10" t="s">
        <v>110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5" spans="1:19" ht="15.9" customHeight="1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s="108" customFormat="1" ht="15.9" customHeight="1">
      <c r="A66" s="107" t="s">
        <v>795</v>
      </c>
    </row>
    <row r="67" spans="1:19" s="108" customFormat="1" ht="15.9" customHeight="1">
      <c r="A67" s="108" t="s">
        <v>800</v>
      </c>
    </row>
    <row r="68" spans="1:19" s="108" customFormat="1" ht="15.9" customHeight="1">
      <c r="A68" s="108" t="s">
        <v>796</v>
      </c>
    </row>
    <row r="69" spans="1:19" s="108" customFormat="1" ht="15.9" customHeight="1">
      <c r="A69" s="108" t="s">
        <v>799</v>
      </c>
    </row>
    <row r="70" spans="1:19" s="108" customFormat="1" ht="15.9" customHeight="1">
      <c r="A70" s="108" t="s">
        <v>797</v>
      </c>
    </row>
    <row r="71" spans="1:19" s="108" customFormat="1" ht="15.9" customHeight="1">
      <c r="A71" s="108" t="s">
        <v>802</v>
      </c>
    </row>
    <row r="72" spans="1:19" s="108" customFormat="1" ht="15.9" customHeight="1">
      <c r="A72" s="108" t="s">
        <v>801</v>
      </c>
    </row>
    <row r="73" spans="1:19" s="108" customFormat="1" ht="15.9" customHeight="1">
      <c r="A73" s="108" t="s">
        <v>803</v>
      </c>
    </row>
  </sheetData>
  <mergeCells count="41">
    <mergeCell ref="A15:B15"/>
    <mergeCell ref="A16:B20"/>
    <mergeCell ref="A21:B25"/>
    <mergeCell ref="A26:B30"/>
    <mergeCell ref="P49:P53"/>
    <mergeCell ref="A49:E53"/>
    <mergeCell ref="I49:M53"/>
    <mergeCell ref="I41:M47"/>
    <mergeCell ref="P16:P47"/>
    <mergeCell ref="A41:E47"/>
    <mergeCell ref="A31:B35"/>
    <mergeCell ref="A48:M48"/>
    <mergeCell ref="C15:D15"/>
    <mergeCell ref="C16:D20"/>
    <mergeCell ref="C21:D25"/>
    <mergeCell ref="C26:D30"/>
    <mergeCell ref="C31:D35"/>
    <mergeCell ref="A7:S7"/>
    <mergeCell ref="A12:S12"/>
    <mergeCell ref="A3:S3"/>
    <mergeCell ref="A5:S5"/>
    <mergeCell ref="C13:D14"/>
    <mergeCell ref="E13:E14"/>
    <mergeCell ref="G13:G14"/>
    <mergeCell ref="H13:H14"/>
    <mergeCell ref="I13:I14"/>
    <mergeCell ref="D8:G8"/>
    <mergeCell ref="D9:G9"/>
    <mergeCell ref="D10:G10"/>
    <mergeCell ref="S13:S14"/>
    <mergeCell ref="J13:J14"/>
    <mergeCell ref="K13:M13"/>
    <mergeCell ref="R13:R14"/>
    <mergeCell ref="A13:B14"/>
    <mergeCell ref="N13:N14"/>
    <mergeCell ref="O13:O14"/>
    <mergeCell ref="P13:P14"/>
    <mergeCell ref="Q13:Q14"/>
    <mergeCell ref="F13:F14"/>
    <mergeCell ref="A36:B40"/>
    <mergeCell ref="C36:D40"/>
  </mergeCells>
  <phoneticPr fontId="1" type="noConversion"/>
  <dataValidations count="1">
    <dataValidation type="list" allowBlank="1" showInputMessage="1" showErrorMessage="1" sqref="S8" xr:uid="{33E089F0-D200-498B-932E-C91E01C4E446}">
      <formula1>"RMB,USD"</formula1>
    </dataValidation>
  </dataValidations>
  <pageMargins left="0.31496062992125984" right="7.874015748031496E-2" top="0.35433070866141736" bottom="0.19685039370078741" header="0.31496062992125984" footer="0.31496062992125984"/>
  <pageSetup paperSize="9" scale="70" orientation="landscape" r:id="rId1"/>
  <ignoredErrors>
    <ignoredError sqref="R16 R54 N16:N17 N21 N18:N20 N26 N22:N25 N27:N30" unlockedFormula="1"/>
    <ignoredError sqref="P53 O48:P48 N54:P54 R48:R49 P50" 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327"/>
  <sheetViews>
    <sheetView topLeftCell="A238" zoomScale="85" zoomScaleNormal="85" workbookViewId="0">
      <selection activeCell="B266" sqref="B266:C266"/>
    </sheetView>
  </sheetViews>
  <sheetFormatPr defaultRowHeight="14.4"/>
  <cols>
    <col min="1" max="1" width="1.33203125" customWidth="1"/>
    <col min="2" max="2" width="35.44140625" bestFit="1" customWidth="1"/>
    <col min="3" max="3" width="44.33203125" bestFit="1" customWidth="1"/>
    <col min="4" max="4" width="9.109375" bestFit="1" customWidth="1"/>
    <col min="5" max="5" width="8.6640625" bestFit="1" customWidth="1"/>
    <col min="6" max="6" width="8" bestFit="1" customWidth="1"/>
    <col min="7" max="7" width="28.77734375" customWidth="1"/>
    <col min="8" max="8" width="17.77734375" bestFit="1" customWidth="1"/>
    <col min="9" max="9" width="15.21875" bestFit="1" customWidth="1"/>
  </cols>
  <sheetData>
    <row r="2" spans="2:10">
      <c r="B2" s="150" t="s">
        <v>11</v>
      </c>
      <c r="C2" s="150" t="s">
        <v>12</v>
      </c>
      <c r="D2" s="151" t="s">
        <v>29</v>
      </c>
      <c r="E2" s="151" t="s">
        <v>33</v>
      </c>
      <c r="F2" s="149" t="s">
        <v>45</v>
      </c>
      <c r="G2" s="149" t="s">
        <v>61</v>
      </c>
      <c r="H2" s="149" t="s">
        <v>62</v>
      </c>
      <c r="I2" s="149" t="s">
        <v>63</v>
      </c>
      <c r="J2" s="149" t="s">
        <v>687</v>
      </c>
    </row>
    <row r="3" spans="2:10">
      <c r="B3" s="150"/>
      <c r="C3" s="150"/>
      <c r="D3" s="151"/>
      <c r="E3" s="151"/>
      <c r="F3" s="149"/>
      <c r="G3" s="149"/>
      <c r="H3" s="149"/>
      <c r="I3" s="149"/>
      <c r="J3" s="149"/>
    </row>
    <row r="4" spans="2:10">
      <c r="B4" s="102" t="s">
        <v>17</v>
      </c>
      <c r="C4" s="102" t="s">
        <v>18</v>
      </c>
      <c r="D4" s="46" t="s">
        <v>19</v>
      </c>
      <c r="E4" s="46" t="s">
        <v>31</v>
      </c>
      <c r="F4" s="46" t="s">
        <v>46</v>
      </c>
      <c r="G4" s="46" t="s">
        <v>64</v>
      </c>
      <c r="H4" s="46" t="s">
        <v>65</v>
      </c>
      <c r="I4" s="46" t="s">
        <v>66</v>
      </c>
      <c r="J4" s="50" t="s">
        <v>688</v>
      </c>
    </row>
    <row r="5" spans="2:10">
      <c r="B5" s="103" t="s">
        <v>67</v>
      </c>
      <c r="C5" s="102"/>
      <c r="D5" s="46"/>
      <c r="E5" s="46"/>
      <c r="F5" s="46"/>
      <c r="G5" s="46"/>
      <c r="H5" s="46"/>
      <c r="I5" s="46"/>
      <c r="J5" s="46"/>
    </row>
    <row r="6" spans="2:10">
      <c r="B6" s="104" t="s">
        <v>116</v>
      </c>
      <c r="C6" s="104" t="s">
        <v>117</v>
      </c>
      <c r="D6" s="47">
        <v>72</v>
      </c>
      <c r="E6" s="47">
        <v>20</v>
      </c>
      <c r="F6" s="47">
        <v>17</v>
      </c>
      <c r="G6" s="47" t="s">
        <v>68</v>
      </c>
      <c r="H6" s="47" t="s">
        <v>69</v>
      </c>
      <c r="I6" s="47" t="s">
        <v>70</v>
      </c>
      <c r="J6" s="46"/>
    </row>
    <row r="7" spans="2:10">
      <c r="B7" s="104" t="s">
        <v>118</v>
      </c>
      <c r="C7" s="104" t="s">
        <v>119</v>
      </c>
      <c r="D7" s="47">
        <v>72</v>
      </c>
      <c r="E7" s="47">
        <v>20</v>
      </c>
      <c r="F7" s="47">
        <v>17</v>
      </c>
      <c r="G7" s="47" t="s">
        <v>68</v>
      </c>
      <c r="H7" s="47" t="s">
        <v>69</v>
      </c>
      <c r="I7" s="47" t="s">
        <v>70</v>
      </c>
      <c r="J7" s="46"/>
    </row>
    <row r="8" spans="2:10">
      <c r="B8" s="104" t="s">
        <v>120</v>
      </c>
      <c r="C8" s="104" t="s">
        <v>121</v>
      </c>
      <c r="D8" s="47">
        <v>72</v>
      </c>
      <c r="E8" s="47">
        <v>20</v>
      </c>
      <c r="F8" s="47">
        <v>17</v>
      </c>
      <c r="G8" s="47" t="s">
        <v>68</v>
      </c>
      <c r="H8" s="47" t="s">
        <v>69</v>
      </c>
      <c r="I8" s="47" t="s">
        <v>70</v>
      </c>
      <c r="J8" s="46"/>
    </row>
    <row r="9" spans="2:10">
      <c r="B9" s="104" t="s">
        <v>122</v>
      </c>
      <c r="C9" s="104" t="s">
        <v>123</v>
      </c>
      <c r="D9" s="47">
        <v>72</v>
      </c>
      <c r="E9" s="47">
        <v>20</v>
      </c>
      <c r="F9" s="47">
        <v>17</v>
      </c>
      <c r="G9" s="47" t="s">
        <v>68</v>
      </c>
      <c r="H9" s="47" t="s">
        <v>69</v>
      </c>
      <c r="I9" s="47" t="s">
        <v>70</v>
      </c>
      <c r="J9" s="46"/>
    </row>
    <row r="10" spans="2:10">
      <c r="B10" s="104" t="s">
        <v>124</v>
      </c>
      <c r="C10" s="104" t="s">
        <v>125</v>
      </c>
      <c r="D10" s="47">
        <v>75</v>
      </c>
      <c r="E10" s="47">
        <v>20</v>
      </c>
      <c r="F10" s="47">
        <v>17</v>
      </c>
      <c r="G10" s="47" t="s">
        <v>716</v>
      </c>
      <c r="H10" s="47" t="s">
        <v>69</v>
      </c>
      <c r="I10" s="47" t="s">
        <v>70</v>
      </c>
      <c r="J10" s="46"/>
    </row>
    <row r="11" spans="2:10">
      <c r="B11" s="104" t="s">
        <v>126</v>
      </c>
      <c r="C11" s="104" t="s">
        <v>127</v>
      </c>
      <c r="D11" s="47">
        <v>75</v>
      </c>
      <c r="E11" s="47">
        <v>20</v>
      </c>
      <c r="F11" s="47">
        <v>17</v>
      </c>
      <c r="G11" s="47" t="s">
        <v>716</v>
      </c>
      <c r="H11" s="47" t="s">
        <v>69</v>
      </c>
      <c r="I11" s="47" t="s">
        <v>70</v>
      </c>
      <c r="J11" s="46"/>
    </row>
    <row r="12" spans="2:10">
      <c r="B12" s="104" t="s">
        <v>128</v>
      </c>
      <c r="C12" s="104" t="s">
        <v>129</v>
      </c>
      <c r="D12" s="47">
        <v>75</v>
      </c>
      <c r="E12" s="47">
        <v>20</v>
      </c>
      <c r="F12" s="47">
        <v>17</v>
      </c>
      <c r="G12" s="47" t="s">
        <v>716</v>
      </c>
      <c r="H12" s="47" t="s">
        <v>69</v>
      </c>
      <c r="I12" s="47" t="s">
        <v>70</v>
      </c>
      <c r="J12" s="46"/>
    </row>
    <row r="13" spans="2:10">
      <c r="B13" s="104" t="s">
        <v>130</v>
      </c>
      <c r="C13" s="104" t="s">
        <v>131</v>
      </c>
      <c r="D13" s="47">
        <v>75</v>
      </c>
      <c r="E13" s="47">
        <v>20</v>
      </c>
      <c r="F13" s="47">
        <v>17</v>
      </c>
      <c r="G13" s="47" t="s">
        <v>716</v>
      </c>
      <c r="H13" s="47" t="s">
        <v>69</v>
      </c>
      <c r="I13" s="47" t="s">
        <v>70</v>
      </c>
      <c r="J13" s="46"/>
    </row>
    <row r="14" spans="2:10">
      <c r="B14" s="104" t="s">
        <v>132</v>
      </c>
      <c r="C14" s="104" t="s">
        <v>133</v>
      </c>
      <c r="D14" s="47">
        <v>75</v>
      </c>
      <c r="E14" s="47">
        <v>20</v>
      </c>
      <c r="F14" s="47">
        <v>17</v>
      </c>
      <c r="G14" s="47" t="s">
        <v>716</v>
      </c>
      <c r="H14" s="47" t="s">
        <v>69</v>
      </c>
      <c r="I14" s="47" t="s">
        <v>70</v>
      </c>
      <c r="J14" s="46"/>
    </row>
    <row r="15" spans="2:10">
      <c r="B15" s="104" t="s">
        <v>134</v>
      </c>
      <c r="C15" s="104" t="s">
        <v>135</v>
      </c>
      <c r="D15" s="47">
        <v>80</v>
      </c>
      <c r="E15" s="47">
        <v>18.3</v>
      </c>
      <c r="F15" s="47">
        <v>17</v>
      </c>
      <c r="G15" s="47" t="s">
        <v>68</v>
      </c>
      <c r="H15" s="47" t="s">
        <v>69</v>
      </c>
      <c r="I15" s="47" t="s">
        <v>70</v>
      </c>
      <c r="J15" s="46"/>
    </row>
    <row r="16" spans="2:10">
      <c r="B16" s="104" t="s">
        <v>136</v>
      </c>
      <c r="C16" s="104" t="s">
        <v>137</v>
      </c>
      <c r="D16" s="47">
        <v>80</v>
      </c>
      <c r="E16" s="47">
        <v>18.3</v>
      </c>
      <c r="F16" s="47">
        <v>17</v>
      </c>
      <c r="G16" s="47" t="s">
        <v>68</v>
      </c>
      <c r="H16" s="47" t="s">
        <v>69</v>
      </c>
      <c r="I16" s="47" t="s">
        <v>70</v>
      </c>
      <c r="J16" s="46"/>
    </row>
    <row r="17" spans="2:10">
      <c r="B17" s="104" t="s">
        <v>138</v>
      </c>
      <c r="C17" s="104" t="s">
        <v>139</v>
      </c>
      <c r="D17" s="47">
        <v>80</v>
      </c>
      <c r="E17" s="47">
        <v>18.3</v>
      </c>
      <c r="F17" s="47">
        <v>17</v>
      </c>
      <c r="G17" s="47" t="s">
        <v>68</v>
      </c>
      <c r="H17" s="47" t="s">
        <v>69</v>
      </c>
      <c r="I17" s="47" t="s">
        <v>70</v>
      </c>
      <c r="J17" s="46"/>
    </row>
    <row r="18" spans="2:10">
      <c r="B18" s="104" t="s">
        <v>140</v>
      </c>
      <c r="C18" s="104" t="s">
        <v>141</v>
      </c>
      <c r="D18" s="47">
        <v>80</v>
      </c>
      <c r="E18" s="47">
        <v>18.3</v>
      </c>
      <c r="F18" s="47">
        <v>17</v>
      </c>
      <c r="G18" s="47" t="s">
        <v>68</v>
      </c>
      <c r="H18" s="47" t="s">
        <v>69</v>
      </c>
      <c r="I18" s="47" t="s">
        <v>70</v>
      </c>
      <c r="J18" s="46"/>
    </row>
    <row r="19" spans="2:10">
      <c r="B19" s="104" t="s">
        <v>142</v>
      </c>
      <c r="C19" s="104" t="s">
        <v>143</v>
      </c>
      <c r="D19" s="47">
        <v>80</v>
      </c>
      <c r="E19" s="47">
        <v>18.3</v>
      </c>
      <c r="F19" s="47">
        <v>17</v>
      </c>
      <c r="G19" s="47" t="s">
        <v>68</v>
      </c>
      <c r="H19" s="47" t="s">
        <v>69</v>
      </c>
      <c r="I19" s="47" t="s">
        <v>70</v>
      </c>
      <c r="J19" s="46"/>
    </row>
    <row r="20" spans="2:10">
      <c r="B20" s="104" t="s">
        <v>144</v>
      </c>
      <c r="C20" s="104" t="s">
        <v>145</v>
      </c>
      <c r="D20" s="47">
        <v>72</v>
      </c>
      <c r="E20" s="47">
        <v>20</v>
      </c>
      <c r="F20" s="47">
        <v>17</v>
      </c>
      <c r="G20" s="47" t="s">
        <v>68</v>
      </c>
      <c r="H20" s="47" t="s">
        <v>69</v>
      </c>
      <c r="I20" s="47" t="s">
        <v>70</v>
      </c>
      <c r="J20" s="46"/>
    </row>
    <row r="21" spans="2:10">
      <c r="B21" s="104" t="s">
        <v>146</v>
      </c>
      <c r="C21" s="104" t="s">
        <v>147</v>
      </c>
      <c r="D21" s="47">
        <v>72</v>
      </c>
      <c r="E21" s="47">
        <v>20</v>
      </c>
      <c r="F21" s="47">
        <v>17</v>
      </c>
      <c r="G21" s="47" t="s">
        <v>68</v>
      </c>
      <c r="H21" s="47" t="s">
        <v>69</v>
      </c>
      <c r="I21" s="47" t="s">
        <v>70</v>
      </c>
      <c r="J21" s="46"/>
    </row>
    <row r="22" spans="2:10">
      <c r="B22" s="104" t="s">
        <v>148</v>
      </c>
      <c r="C22" s="104" t="s">
        <v>149</v>
      </c>
      <c r="D22" s="47">
        <v>72</v>
      </c>
      <c r="E22" s="47">
        <v>20</v>
      </c>
      <c r="F22" s="47">
        <v>17</v>
      </c>
      <c r="G22" s="47" t="s">
        <v>68</v>
      </c>
      <c r="H22" s="47" t="s">
        <v>69</v>
      </c>
      <c r="I22" s="47" t="s">
        <v>70</v>
      </c>
      <c r="J22" s="46"/>
    </row>
    <row r="23" spans="2:10">
      <c r="B23" s="104" t="s">
        <v>150</v>
      </c>
      <c r="C23" s="104" t="s">
        <v>151</v>
      </c>
      <c r="D23" s="47">
        <v>72</v>
      </c>
      <c r="E23" s="47">
        <v>20</v>
      </c>
      <c r="F23" s="47">
        <v>17</v>
      </c>
      <c r="G23" s="47" t="s">
        <v>68</v>
      </c>
      <c r="H23" s="47" t="s">
        <v>69</v>
      </c>
      <c r="I23" s="47" t="s">
        <v>70</v>
      </c>
      <c r="J23" s="46"/>
    </row>
    <row r="24" spans="2:10">
      <c r="B24" s="104" t="s">
        <v>152</v>
      </c>
      <c r="C24" s="104" t="s">
        <v>153</v>
      </c>
      <c r="D24" s="47">
        <v>72</v>
      </c>
      <c r="E24" s="47">
        <v>20</v>
      </c>
      <c r="F24" s="47">
        <v>17</v>
      </c>
      <c r="G24" s="47" t="s">
        <v>68</v>
      </c>
      <c r="H24" s="47" t="s">
        <v>69</v>
      </c>
      <c r="I24" s="47" t="s">
        <v>70</v>
      </c>
      <c r="J24" s="46"/>
    </row>
    <row r="25" spans="2:10">
      <c r="B25" s="104" t="s">
        <v>551</v>
      </c>
      <c r="C25" s="104" t="s">
        <v>556</v>
      </c>
      <c r="D25" s="47">
        <v>87</v>
      </c>
      <c r="E25" s="47">
        <v>17.399999999999999</v>
      </c>
      <c r="F25" s="47">
        <v>17</v>
      </c>
      <c r="G25" s="47" t="s">
        <v>716</v>
      </c>
      <c r="H25" s="47" t="s">
        <v>69</v>
      </c>
      <c r="I25" s="47" t="s">
        <v>70</v>
      </c>
      <c r="J25" s="46"/>
    </row>
    <row r="26" spans="2:10">
      <c r="B26" s="104" t="s">
        <v>550</v>
      </c>
      <c r="C26" s="104" t="s">
        <v>557</v>
      </c>
      <c r="D26" s="47">
        <v>87</v>
      </c>
      <c r="E26" s="47">
        <v>17.399999999999999</v>
      </c>
      <c r="F26" s="47">
        <v>17</v>
      </c>
      <c r="G26" s="47" t="s">
        <v>716</v>
      </c>
      <c r="H26" s="47" t="s">
        <v>69</v>
      </c>
      <c r="I26" s="47" t="s">
        <v>70</v>
      </c>
      <c r="J26" s="46"/>
    </row>
    <row r="27" spans="2:10">
      <c r="B27" s="104" t="s">
        <v>558</v>
      </c>
      <c r="C27" s="104" t="s">
        <v>560</v>
      </c>
      <c r="D27" s="47">
        <v>77</v>
      </c>
      <c r="E27" s="47">
        <v>18.7</v>
      </c>
      <c r="F27" s="47">
        <v>17</v>
      </c>
      <c r="G27" s="47" t="s">
        <v>716</v>
      </c>
      <c r="H27" s="47" t="s">
        <v>69</v>
      </c>
      <c r="I27" s="47" t="s">
        <v>70</v>
      </c>
      <c r="J27" s="46"/>
    </row>
    <row r="28" spans="2:10">
      <c r="B28" s="104" t="s">
        <v>559</v>
      </c>
      <c r="C28" s="104" t="s">
        <v>561</v>
      </c>
      <c r="D28" s="47">
        <v>77</v>
      </c>
      <c r="E28" s="47">
        <v>18.7</v>
      </c>
      <c r="F28" s="47">
        <v>17</v>
      </c>
      <c r="G28" s="47" t="s">
        <v>716</v>
      </c>
      <c r="H28" s="47" t="s">
        <v>69</v>
      </c>
      <c r="I28" s="47" t="s">
        <v>70</v>
      </c>
      <c r="J28" s="46"/>
    </row>
    <row r="29" spans="2:10">
      <c r="B29" s="104" t="s">
        <v>552</v>
      </c>
      <c r="C29" s="104" t="s">
        <v>554</v>
      </c>
      <c r="D29" s="47">
        <v>82</v>
      </c>
      <c r="E29" s="47">
        <v>18.7</v>
      </c>
      <c r="F29" s="47">
        <v>17</v>
      </c>
      <c r="G29" s="47" t="s">
        <v>68</v>
      </c>
      <c r="H29" s="47" t="s">
        <v>69</v>
      </c>
      <c r="I29" s="47" t="s">
        <v>70</v>
      </c>
      <c r="J29" s="46"/>
    </row>
    <row r="30" spans="2:10">
      <c r="B30" s="104" t="s">
        <v>553</v>
      </c>
      <c r="C30" s="104" t="s">
        <v>555</v>
      </c>
      <c r="D30" s="47">
        <v>82</v>
      </c>
      <c r="E30" s="47">
        <v>18.7</v>
      </c>
      <c r="F30" s="47">
        <v>17</v>
      </c>
      <c r="G30" s="47" t="s">
        <v>68</v>
      </c>
      <c r="H30" s="47" t="s">
        <v>69</v>
      </c>
      <c r="I30" s="47" t="s">
        <v>70</v>
      </c>
      <c r="J30" s="46"/>
    </row>
    <row r="31" spans="2:10">
      <c r="B31" s="104" t="s">
        <v>562</v>
      </c>
      <c r="C31" s="104" t="s">
        <v>564</v>
      </c>
      <c r="D31" s="47">
        <v>74</v>
      </c>
      <c r="E31" s="47">
        <v>20</v>
      </c>
      <c r="F31" s="47">
        <v>17</v>
      </c>
      <c r="G31" s="47" t="s">
        <v>68</v>
      </c>
      <c r="H31" s="47" t="s">
        <v>69</v>
      </c>
      <c r="I31" s="47" t="s">
        <v>70</v>
      </c>
      <c r="J31" s="46"/>
    </row>
    <row r="32" spans="2:10">
      <c r="B32" s="104" t="s">
        <v>563</v>
      </c>
      <c r="C32" s="104" t="s">
        <v>565</v>
      </c>
      <c r="D32" s="47">
        <v>74</v>
      </c>
      <c r="E32" s="47">
        <v>20</v>
      </c>
      <c r="F32" s="47">
        <v>17</v>
      </c>
      <c r="G32" s="47" t="s">
        <v>68</v>
      </c>
      <c r="H32" s="47" t="s">
        <v>69</v>
      </c>
      <c r="I32" s="47" t="s">
        <v>70</v>
      </c>
      <c r="J32" s="46"/>
    </row>
    <row r="33" spans="2:10">
      <c r="B33" s="104" t="s">
        <v>154</v>
      </c>
      <c r="C33" s="104" t="s">
        <v>155</v>
      </c>
      <c r="D33" s="47">
        <v>80</v>
      </c>
      <c r="E33" s="47">
        <v>20</v>
      </c>
      <c r="F33" s="47">
        <v>17</v>
      </c>
      <c r="G33" s="47" t="s">
        <v>68</v>
      </c>
      <c r="H33" s="47" t="s">
        <v>69</v>
      </c>
      <c r="I33" s="47" t="s">
        <v>70</v>
      </c>
      <c r="J33" s="46"/>
    </row>
    <row r="34" spans="2:10">
      <c r="B34" s="104" t="s">
        <v>156</v>
      </c>
      <c r="C34" s="104" t="s">
        <v>157</v>
      </c>
      <c r="D34" s="47">
        <v>80</v>
      </c>
      <c r="E34" s="47">
        <v>20</v>
      </c>
      <c r="F34" s="47">
        <v>17</v>
      </c>
      <c r="G34" s="47" t="s">
        <v>68</v>
      </c>
      <c r="H34" s="47" t="s">
        <v>69</v>
      </c>
      <c r="I34" s="47" t="s">
        <v>70</v>
      </c>
      <c r="J34" s="46"/>
    </row>
    <row r="35" spans="2:10">
      <c r="B35" s="104" t="s">
        <v>158</v>
      </c>
      <c r="C35" s="104" t="s">
        <v>159</v>
      </c>
      <c r="D35" s="47">
        <v>80</v>
      </c>
      <c r="E35" s="47">
        <v>20</v>
      </c>
      <c r="F35" s="47">
        <v>17</v>
      </c>
      <c r="G35" s="47" t="s">
        <v>68</v>
      </c>
      <c r="H35" s="47" t="s">
        <v>69</v>
      </c>
      <c r="I35" s="47" t="s">
        <v>70</v>
      </c>
      <c r="J35" s="46"/>
    </row>
    <row r="36" spans="2:10">
      <c r="B36" s="104" t="s">
        <v>160</v>
      </c>
      <c r="C36" s="104" t="s">
        <v>161</v>
      </c>
      <c r="D36" s="47">
        <v>80</v>
      </c>
      <c r="E36" s="47">
        <v>20</v>
      </c>
      <c r="F36" s="47">
        <v>17</v>
      </c>
      <c r="G36" s="47" t="s">
        <v>68</v>
      </c>
      <c r="H36" s="47" t="s">
        <v>69</v>
      </c>
      <c r="I36" s="47" t="s">
        <v>70</v>
      </c>
      <c r="J36" s="46"/>
    </row>
    <row r="37" spans="2:10">
      <c r="B37" s="104" t="s">
        <v>162</v>
      </c>
      <c r="C37" s="104" t="s">
        <v>163</v>
      </c>
      <c r="D37" s="47">
        <v>80</v>
      </c>
      <c r="E37" s="47">
        <v>20</v>
      </c>
      <c r="F37" s="47">
        <v>17</v>
      </c>
      <c r="G37" s="47" t="s">
        <v>68</v>
      </c>
      <c r="H37" s="47" t="s">
        <v>69</v>
      </c>
      <c r="I37" s="47" t="s">
        <v>70</v>
      </c>
      <c r="J37" s="46"/>
    </row>
    <row r="38" spans="2:10">
      <c r="B38" s="104" t="s">
        <v>164</v>
      </c>
      <c r="C38" s="104" t="s">
        <v>165</v>
      </c>
      <c r="D38" s="47">
        <v>80</v>
      </c>
      <c r="E38" s="47">
        <v>20</v>
      </c>
      <c r="F38" s="47">
        <v>17</v>
      </c>
      <c r="G38" s="47" t="s">
        <v>68</v>
      </c>
      <c r="H38" s="47" t="s">
        <v>69</v>
      </c>
      <c r="I38" s="47" t="s">
        <v>70</v>
      </c>
      <c r="J38" s="46"/>
    </row>
    <row r="39" spans="2:10">
      <c r="B39" s="104" t="s">
        <v>166</v>
      </c>
      <c r="C39" s="104" t="s">
        <v>167</v>
      </c>
      <c r="D39" s="47">
        <v>80</v>
      </c>
      <c r="E39" s="47">
        <v>20</v>
      </c>
      <c r="F39" s="47">
        <v>17</v>
      </c>
      <c r="G39" s="47" t="s">
        <v>68</v>
      </c>
      <c r="H39" s="47" t="s">
        <v>69</v>
      </c>
      <c r="I39" s="47" t="s">
        <v>70</v>
      </c>
      <c r="J39" s="46"/>
    </row>
    <row r="40" spans="2:10">
      <c r="B40" s="104" t="s">
        <v>168</v>
      </c>
      <c r="C40" s="104" t="s">
        <v>169</v>
      </c>
      <c r="D40" s="47">
        <v>80</v>
      </c>
      <c r="E40" s="47">
        <v>20</v>
      </c>
      <c r="F40" s="47">
        <v>17</v>
      </c>
      <c r="G40" s="47" t="s">
        <v>68</v>
      </c>
      <c r="H40" s="47" t="s">
        <v>69</v>
      </c>
      <c r="I40" s="47" t="s">
        <v>70</v>
      </c>
      <c r="J40" s="46"/>
    </row>
    <row r="41" spans="2:10">
      <c r="B41" s="104" t="s">
        <v>170</v>
      </c>
      <c r="C41" s="104" t="s">
        <v>171</v>
      </c>
      <c r="D41" s="47">
        <v>80</v>
      </c>
      <c r="E41" s="47">
        <v>20</v>
      </c>
      <c r="F41" s="47">
        <v>17</v>
      </c>
      <c r="G41" s="47" t="s">
        <v>68</v>
      </c>
      <c r="H41" s="47" t="s">
        <v>69</v>
      </c>
      <c r="I41" s="47" t="s">
        <v>70</v>
      </c>
      <c r="J41" s="46"/>
    </row>
    <row r="42" spans="2:10">
      <c r="B42" s="104" t="s">
        <v>172</v>
      </c>
      <c r="C42" s="104" t="s">
        <v>544</v>
      </c>
      <c r="D42" s="47">
        <v>80</v>
      </c>
      <c r="E42" s="47">
        <v>20</v>
      </c>
      <c r="F42" s="47">
        <v>17</v>
      </c>
      <c r="G42" s="47" t="s">
        <v>68</v>
      </c>
      <c r="H42" s="47" t="s">
        <v>69</v>
      </c>
      <c r="I42" s="47" t="s">
        <v>70</v>
      </c>
      <c r="J42" s="46"/>
    </row>
    <row r="43" spans="2:10">
      <c r="B43" s="104" t="s">
        <v>543</v>
      </c>
      <c r="C43" s="104" t="s">
        <v>545</v>
      </c>
      <c r="D43" s="47">
        <v>80</v>
      </c>
      <c r="E43" s="47">
        <v>20</v>
      </c>
      <c r="F43" s="47">
        <v>17</v>
      </c>
      <c r="G43" s="47" t="s">
        <v>68</v>
      </c>
      <c r="H43" s="47" t="s">
        <v>69</v>
      </c>
      <c r="I43" s="47" t="s">
        <v>70</v>
      </c>
      <c r="J43" s="46"/>
    </row>
    <row r="44" spans="2:10">
      <c r="B44" s="104" t="s">
        <v>542</v>
      </c>
      <c r="C44" s="104" t="s">
        <v>546</v>
      </c>
      <c r="D44" s="47">
        <v>80</v>
      </c>
      <c r="E44" s="47">
        <v>20</v>
      </c>
      <c r="F44" s="47">
        <v>17</v>
      </c>
      <c r="G44" s="47" t="s">
        <v>68</v>
      </c>
      <c r="H44" s="47" t="s">
        <v>69</v>
      </c>
      <c r="I44" s="47" t="s">
        <v>70</v>
      </c>
      <c r="J44" s="46"/>
    </row>
    <row r="45" spans="2:10">
      <c r="B45" s="104" t="s">
        <v>566</v>
      </c>
      <c r="C45" s="104" t="s">
        <v>568</v>
      </c>
      <c r="D45" s="47">
        <v>75</v>
      </c>
      <c r="E45" s="47">
        <v>20</v>
      </c>
      <c r="F45" s="47">
        <v>17</v>
      </c>
      <c r="G45" s="47" t="s">
        <v>68</v>
      </c>
      <c r="H45" s="47" t="s">
        <v>69</v>
      </c>
      <c r="I45" s="47" t="s">
        <v>70</v>
      </c>
      <c r="J45" s="46"/>
    </row>
    <row r="46" spans="2:10">
      <c r="B46" s="104" t="s">
        <v>567</v>
      </c>
      <c r="C46" s="104" t="s">
        <v>569</v>
      </c>
      <c r="D46" s="47">
        <v>75</v>
      </c>
      <c r="E46" s="47">
        <v>20</v>
      </c>
      <c r="F46" s="47">
        <v>17</v>
      </c>
      <c r="G46" s="47" t="s">
        <v>68</v>
      </c>
      <c r="H46" s="47" t="s">
        <v>69</v>
      </c>
      <c r="I46" s="47" t="s">
        <v>70</v>
      </c>
      <c r="J46" s="46"/>
    </row>
    <row r="47" spans="2:10">
      <c r="B47" s="104" t="s">
        <v>570</v>
      </c>
      <c r="C47" s="104" t="s">
        <v>574</v>
      </c>
      <c r="D47" s="47">
        <v>72</v>
      </c>
      <c r="E47" s="47">
        <v>20</v>
      </c>
      <c r="F47" s="47">
        <v>17</v>
      </c>
      <c r="G47" s="47" t="s">
        <v>716</v>
      </c>
      <c r="H47" s="47" t="s">
        <v>578</v>
      </c>
      <c r="I47" s="47" t="s">
        <v>70</v>
      </c>
      <c r="J47" s="46"/>
    </row>
    <row r="48" spans="2:10">
      <c r="B48" s="104" t="s">
        <v>571</v>
      </c>
      <c r="C48" s="104" t="s">
        <v>575</v>
      </c>
      <c r="D48" s="47">
        <v>72</v>
      </c>
      <c r="E48" s="47">
        <v>20</v>
      </c>
      <c r="F48" s="47">
        <v>17</v>
      </c>
      <c r="G48" s="47" t="s">
        <v>716</v>
      </c>
      <c r="H48" s="47" t="s">
        <v>578</v>
      </c>
      <c r="I48" s="47" t="s">
        <v>70</v>
      </c>
      <c r="J48" s="46"/>
    </row>
    <row r="49" spans="2:10">
      <c r="B49" s="104" t="s">
        <v>572</v>
      </c>
      <c r="C49" s="104" t="s">
        <v>576</v>
      </c>
      <c r="D49" s="47">
        <v>72</v>
      </c>
      <c r="E49" s="47">
        <v>20</v>
      </c>
      <c r="F49" s="47">
        <v>17</v>
      </c>
      <c r="G49" s="47" t="s">
        <v>716</v>
      </c>
      <c r="H49" s="47" t="s">
        <v>578</v>
      </c>
      <c r="I49" s="47" t="s">
        <v>70</v>
      </c>
      <c r="J49" s="46"/>
    </row>
    <row r="50" spans="2:10">
      <c r="B50" s="104" t="s">
        <v>573</v>
      </c>
      <c r="C50" s="104" t="s">
        <v>577</v>
      </c>
      <c r="D50" s="47">
        <v>72</v>
      </c>
      <c r="E50" s="47">
        <v>20</v>
      </c>
      <c r="F50" s="47">
        <v>17</v>
      </c>
      <c r="G50" s="47" t="s">
        <v>716</v>
      </c>
      <c r="H50" s="47" t="s">
        <v>578</v>
      </c>
      <c r="I50" s="47" t="s">
        <v>70</v>
      </c>
      <c r="J50" s="46"/>
    </row>
    <row r="51" spans="2:10">
      <c r="B51" s="104" t="s">
        <v>703</v>
      </c>
      <c r="C51" s="104" t="s">
        <v>708</v>
      </c>
      <c r="D51" s="47">
        <v>60</v>
      </c>
      <c r="E51" s="47">
        <v>20</v>
      </c>
      <c r="F51" s="47">
        <v>17</v>
      </c>
      <c r="G51" s="47" t="s">
        <v>715</v>
      </c>
      <c r="H51" s="47" t="s">
        <v>713</v>
      </c>
      <c r="I51" s="47" t="s">
        <v>714</v>
      </c>
      <c r="J51" s="46"/>
    </row>
    <row r="52" spans="2:10">
      <c r="B52" s="104" t="s">
        <v>704</v>
      </c>
      <c r="C52" s="104" t="s">
        <v>709</v>
      </c>
      <c r="D52" s="47">
        <v>60</v>
      </c>
      <c r="E52" s="47">
        <v>20</v>
      </c>
      <c r="F52" s="47">
        <v>17</v>
      </c>
      <c r="G52" s="47" t="s">
        <v>715</v>
      </c>
      <c r="H52" s="47" t="s">
        <v>713</v>
      </c>
      <c r="I52" s="47" t="s">
        <v>714</v>
      </c>
      <c r="J52" s="46"/>
    </row>
    <row r="53" spans="2:10">
      <c r="B53" s="104" t="s">
        <v>705</v>
      </c>
      <c r="C53" s="104" t="s">
        <v>710</v>
      </c>
      <c r="D53" s="47">
        <v>60</v>
      </c>
      <c r="E53" s="47">
        <v>20</v>
      </c>
      <c r="F53" s="47">
        <v>17</v>
      </c>
      <c r="G53" s="47" t="s">
        <v>715</v>
      </c>
      <c r="H53" s="47" t="s">
        <v>713</v>
      </c>
      <c r="I53" s="47" t="s">
        <v>714</v>
      </c>
      <c r="J53" s="46"/>
    </row>
    <row r="54" spans="2:10">
      <c r="B54" s="104" t="s">
        <v>706</v>
      </c>
      <c r="C54" s="104" t="s">
        <v>711</v>
      </c>
      <c r="D54" s="47">
        <v>60</v>
      </c>
      <c r="E54" s="47">
        <v>20</v>
      </c>
      <c r="F54" s="47">
        <v>17</v>
      </c>
      <c r="G54" s="47" t="s">
        <v>715</v>
      </c>
      <c r="H54" s="47" t="s">
        <v>713</v>
      </c>
      <c r="I54" s="47" t="s">
        <v>714</v>
      </c>
      <c r="J54" s="46"/>
    </row>
    <row r="55" spans="2:10">
      <c r="B55" s="104" t="s">
        <v>707</v>
      </c>
      <c r="C55" s="104" t="s">
        <v>712</v>
      </c>
      <c r="D55" s="47">
        <v>60</v>
      </c>
      <c r="E55" s="47">
        <v>20</v>
      </c>
      <c r="F55" s="47">
        <v>17</v>
      </c>
      <c r="G55" s="47" t="s">
        <v>715</v>
      </c>
      <c r="H55" s="47" t="s">
        <v>713</v>
      </c>
      <c r="I55" s="47" t="s">
        <v>714</v>
      </c>
      <c r="J55" s="46"/>
    </row>
    <row r="56" spans="2:10">
      <c r="B56" s="104" t="s">
        <v>443</v>
      </c>
      <c r="C56" s="104" t="s">
        <v>444</v>
      </c>
      <c r="D56" s="47">
        <v>98</v>
      </c>
      <c r="E56" s="47">
        <v>18</v>
      </c>
      <c r="F56" s="47">
        <v>17</v>
      </c>
      <c r="G56" s="47" t="s">
        <v>68</v>
      </c>
      <c r="H56" s="47" t="s">
        <v>578</v>
      </c>
      <c r="I56" s="47" t="s">
        <v>70</v>
      </c>
      <c r="J56" s="46"/>
    </row>
    <row r="57" spans="2:10">
      <c r="B57" s="104" t="s">
        <v>445</v>
      </c>
      <c r="C57" s="104" t="s">
        <v>446</v>
      </c>
      <c r="D57" s="47">
        <v>98</v>
      </c>
      <c r="E57" s="47">
        <v>18</v>
      </c>
      <c r="F57" s="47">
        <v>17</v>
      </c>
      <c r="G57" s="47" t="s">
        <v>68</v>
      </c>
      <c r="H57" s="47" t="s">
        <v>578</v>
      </c>
      <c r="I57" s="47" t="s">
        <v>70</v>
      </c>
      <c r="J57" s="46"/>
    </row>
    <row r="58" spans="2:10">
      <c r="B58" s="104" t="s">
        <v>175</v>
      </c>
      <c r="C58" s="104" t="s">
        <v>176</v>
      </c>
      <c r="D58" s="47">
        <v>71</v>
      </c>
      <c r="E58" s="47">
        <v>20</v>
      </c>
      <c r="F58" s="47">
        <v>17</v>
      </c>
      <c r="G58" s="47" t="s">
        <v>72</v>
      </c>
      <c r="H58" s="47" t="s">
        <v>578</v>
      </c>
      <c r="I58" s="47" t="s">
        <v>70</v>
      </c>
      <c r="J58" s="46"/>
    </row>
    <row r="59" spans="2:10">
      <c r="B59" s="104" t="s">
        <v>177</v>
      </c>
      <c r="C59" s="104" t="s">
        <v>178</v>
      </c>
      <c r="D59" s="47">
        <v>71</v>
      </c>
      <c r="E59" s="47">
        <v>20</v>
      </c>
      <c r="F59" s="47">
        <v>17</v>
      </c>
      <c r="G59" s="47" t="s">
        <v>72</v>
      </c>
      <c r="H59" s="47" t="s">
        <v>578</v>
      </c>
      <c r="I59" s="47" t="s">
        <v>70</v>
      </c>
      <c r="J59" s="46"/>
    </row>
    <row r="60" spans="2:10">
      <c r="B60" s="104" t="s">
        <v>179</v>
      </c>
      <c r="C60" s="104" t="s">
        <v>180</v>
      </c>
      <c r="D60" s="47">
        <v>71</v>
      </c>
      <c r="E60" s="47">
        <v>20</v>
      </c>
      <c r="F60" s="47">
        <v>17</v>
      </c>
      <c r="G60" s="47" t="s">
        <v>72</v>
      </c>
      <c r="H60" s="47" t="s">
        <v>578</v>
      </c>
      <c r="I60" s="47" t="s">
        <v>70</v>
      </c>
      <c r="J60" s="46"/>
    </row>
    <row r="61" spans="2:10">
      <c r="B61" s="104" t="s">
        <v>181</v>
      </c>
      <c r="C61" s="104" t="s">
        <v>182</v>
      </c>
      <c r="D61" s="47">
        <v>72</v>
      </c>
      <c r="E61" s="47">
        <v>20</v>
      </c>
      <c r="F61" s="47">
        <v>17</v>
      </c>
      <c r="G61" s="47" t="s">
        <v>72</v>
      </c>
      <c r="H61" s="47" t="s">
        <v>578</v>
      </c>
      <c r="I61" s="47" t="s">
        <v>70</v>
      </c>
      <c r="J61" s="46"/>
    </row>
    <row r="62" spans="2:10">
      <c r="B62" s="104" t="s">
        <v>183</v>
      </c>
      <c r="C62" s="104" t="s">
        <v>184</v>
      </c>
      <c r="D62" s="47">
        <v>72</v>
      </c>
      <c r="E62" s="47">
        <v>20</v>
      </c>
      <c r="F62" s="47">
        <v>17</v>
      </c>
      <c r="G62" s="47" t="s">
        <v>72</v>
      </c>
      <c r="H62" s="47" t="s">
        <v>578</v>
      </c>
      <c r="I62" s="47" t="s">
        <v>70</v>
      </c>
      <c r="J62" s="46"/>
    </row>
    <row r="63" spans="2:10">
      <c r="B63" s="104" t="s">
        <v>185</v>
      </c>
      <c r="C63" s="104" t="s">
        <v>186</v>
      </c>
      <c r="D63" s="47">
        <v>72</v>
      </c>
      <c r="E63" s="47">
        <v>20</v>
      </c>
      <c r="F63" s="47">
        <v>17</v>
      </c>
      <c r="G63" s="47" t="s">
        <v>72</v>
      </c>
      <c r="H63" s="47" t="s">
        <v>578</v>
      </c>
      <c r="I63" s="47" t="s">
        <v>70</v>
      </c>
      <c r="J63" s="46"/>
    </row>
    <row r="64" spans="2:10">
      <c r="B64" s="104" t="s">
        <v>187</v>
      </c>
      <c r="C64" s="104" t="s">
        <v>188</v>
      </c>
      <c r="D64" s="47">
        <v>75</v>
      </c>
      <c r="E64" s="47">
        <v>20</v>
      </c>
      <c r="F64" s="47">
        <v>17</v>
      </c>
      <c r="G64" s="47" t="s">
        <v>72</v>
      </c>
      <c r="H64" s="47" t="s">
        <v>578</v>
      </c>
      <c r="I64" s="47" t="s">
        <v>70</v>
      </c>
      <c r="J64" s="46"/>
    </row>
    <row r="65" spans="2:10">
      <c r="B65" s="104" t="s">
        <v>189</v>
      </c>
      <c r="C65" s="104" t="s">
        <v>190</v>
      </c>
      <c r="D65" s="47">
        <v>75</v>
      </c>
      <c r="E65" s="47">
        <v>20</v>
      </c>
      <c r="F65" s="47">
        <v>17</v>
      </c>
      <c r="G65" s="47" t="s">
        <v>72</v>
      </c>
      <c r="H65" s="47" t="s">
        <v>578</v>
      </c>
      <c r="I65" s="47" t="s">
        <v>70</v>
      </c>
      <c r="J65" s="46"/>
    </row>
    <row r="66" spans="2:10">
      <c r="B66" s="104" t="s">
        <v>191</v>
      </c>
      <c r="C66" s="104" t="s">
        <v>192</v>
      </c>
      <c r="D66" s="47">
        <v>82</v>
      </c>
      <c r="E66" s="47">
        <v>18</v>
      </c>
      <c r="F66" s="47">
        <v>17</v>
      </c>
      <c r="G66" s="47" t="s">
        <v>73</v>
      </c>
      <c r="H66" s="47" t="s">
        <v>69</v>
      </c>
      <c r="I66" s="47" t="s">
        <v>70</v>
      </c>
      <c r="J66" s="46"/>
    </row>
    <row r="67" spans="2:10">
      <c r="B67" s="104" t="s">
        <v>193</v>
      </c>
      <c r="C67" s="104" t="s">
        <v>194</v>
      </c>
      <c r="D67" s="47">
        <v>82</v>
      </c>
      <c r="E67" s="47">
        <v>18</v>
      </c>
      <c r="F67" s="47">
        <v>17</v>
      </c>
      <c r="G67" s="47" t="s">
        <v>73</v>
      </c>
      <c r="H67" s="47" t="s">
        <v>69</v>
      </c>
      <c r="I67" s="47" t="s">
        <v>70</v>
      </c>
      <c r="J67" s="46"/>
    </row>
    <row r="68" spans="2:10">
      <c r="B68" s="104" t="s">
        <v>195</v>
      </c>
      <c r="C68" s="104" t="s">
        <v>196</v>
      </c>
      <c r="D68" s="47">
        <v>71</v>
      </c>
      <c r="E68" s="47">
        <v>20</v>
      </c>
      <c r="F68" s="47">
        <v>17</v>
      </c>
      <c r="G68" s="47" t="s">
        <v>73</v>
      </c>
      <c r="H68" s="47" t="s">
        <v>69</v>
      </c>
      <c r="I68" s="47" t="s">
        <v>70</v>
      </c>
      <c r="J68" s="46"/>
    </row>
    <row r="69" spans="2:10">
      <c r="B69" s="104" t="s">
        <v>197</v>
      </c>
      <c r="C69" s="104" t="s">
        <v>198</v>
      </c>
      <c r="D69" s="47">
        <v>71</v>
      </c>
      <c r="E69" s="47">
        <v>20</v>
      </c>
      <c r="F69" s="47">
        <v>17</v>
      </c>
      <c r="G69" s="47" t="s">
        <v>73</v>
      </c>
      <c r="H69" s="47" t="s">
        <v>69</v>
      </c>
      <c r="I69" s="47" t="s">
        <v>70</v>
      </c>
      <c r="J69" s="46"/>
    </row>
    <row r="70" spans="2:10">
      <c r="B70" s="104" t="s">
        <v>199</v>
      </c>
      <c r="C70" s="104" t="s">
        <v>200</v>
      </c>
      <c r="D70" s="47">
        <v>98</v>
      </c>
      <c r="E70" s="47">
        <v>15</v>
      </c>
      <c r="F70" s="47">
        <v>28</v>
      </c>
      <c r="G70" s="47" t="s">
        <v>74</v>
      </c>
      <c r="H70" s="47" t="s">
        <v>578</v>
      </c>
      <c r="I70" s="47" t="s">
        <v>70</v>
      </c>
      <c r="J70" s="46"/>
    </row>
    <row r="71" spans="2:10">
      <c r="B71" s="104" t="s">
        <v>201</v>
      </c>
      <c r="C71" s="104" t="s">
        <v>202</v>
      </c>
      <c r="D71" s="47">
        <v>98</v>
      </c>
      <c r="E71" s="47">
        <v>15</v>
      </c>
      <c r="F71" s="47">
        <v>28</v>
      </c>
      <c r="G71" s="47" t="s">
        <v>74</v>
      </c>
      <c r="H71" s="47" t="s">
        <v>578</v>
      </c>
      <c r="I71" s="47" t="s">
        <v>70</v>
      </c>
      <c r="J71" s="46"/>
    </row>
    <row r="72" spans="2:10">
      <c r="B72" s="104" t="s">
        <v>203</v>
      </c>
      <c r="C72" s="104" t="s">
        <v>204</v>
      </c>
      <c r="D72" s="47">
        <v>98</v>
      </c>
      <c r="E72" s="47">
        <v>15</v>
      </c>
      <c r="F72" s="47">
        <v>28</v>
      </c>
      <c r="G72" s="47" t="s">
        <v>74</v>
      </c>
      <c r="H72" s="47" t="s">
        <v>578</v>
      </c>
      <c r="I72" s="47" t="s">
        <v>70</v>
      </c>
      <c r="J72" s="46"/>
    </row>
    <row r="73" spans="2:10">
      <c r="B73" s="104" t="s">
        <v>205</v>
      </c>
      <c r="C73" s="104" t="s">
        <v>206</v>
      </c>
      <c r="D73" s="47">
        <v>98</v>
      </c>
      <c r="E73" s="47">
        <v>15</v>
      </c>
      <c r="F73" s="47">
        <v>28</v>
      </c>
      <c r="G73" s="47" t="s">
        <v>74</v>
      </c>
      <c r="H73" s="47" t="s">
        <v>578</v>
      </c>
      <c r="I73" s="47" t="s">
        <v>70</v>
      </c>
      <c r="J73" s="46"/>
    </row>
    <row r="74" spans="2:10">
      <c r="B74" s="104" t="s">
        <v>207</v>
      </c>
      <c r="C74" s="104" t="s">
        <v>208</v>
      </c>
      <c r="D74" s="47">
        <v>65</v>
      </c>
      <c r="E74" s="47">
        <v>20</v>
      </c>
      <c r="F74" s="47">
        <v>23</v>
      </c>
      <c r="G74" s="47" t="s">
        <v>75</v>
      </c>
      <c r="H74" s="47" t="s">
        <v>578</v>
      </c>
      <c r="I74" s="47" t="s">
        <v>70</v>
      </c>
      <c r="J74" s="46"/>
    </row>
    <row r="75" spans="2:10">
      <c r="B75" s="104" t="s">
        <v>209</v>
      </c>
      <c r="C75" s="104" t="s">
        <v>210</v>
      </c>
      <c r="D75" s="47">
        <v>65</v>
      </c>
      <c r="E75" s="47">
        <v>20</v>
      </c>
      <c r="F75" s="47">
        <v>23</v>
      </c>
      <c r="G75" s="47" t="s">
        <v>75</v>
      </c>
      <c r="H75" s="47" t="s">
        <v>578</v>
      </c>
      <c r="I75" s="47" t="s">
        <v>70</v>
      </c>
      <c r="J75" s="46"/>
    </row>
    <row r="76" spans="2:10">
      <c r="B76" s="104" t="s">
        <v>211</v>
      </c>
      <c r="C76" s="104" t="s">
        <v>212</v>
      </c>
      <c r="D76" s="47">
        <v>65</v>
      </c>
      <c r="E76" s="47">
        <v>20</v>
      </c>
      <c r="F76" s="47">
        <v>23</v>
      </c>
      <c r="G76" s="47" t="s">
        <v>75</v>
      </c>
      <c r="H76" s="47" t="s">
        <v>578</v>
      </c>
      <c r="I76" s="47" t="s">
        <v>70</v>
      </c>
      <c r="J76" s="46"/>
    </row>
    <row r="77" spans="2:10">
      <c r="B77" s="104" t="s">
        <v>213</v>
      </c>
      <c r="C77" s="104" t="s">
        <v>214</v>
      </c>
      <c r="D77" s="47">
        <v>70</v>
      </c>
      <c r="E77" s="47">
        <v>20</v>
      </c>
      <c r="F77" s="47">
        <v>23</v>
      </c>
      <c r="G77" s="47" t="s">
        <v>75</v>
      </c>
      <c r="H77" s="47" t="s">
        <v>578</v>
      </c>
      <c r="I77" s="47" t="s">
        <v>76</v>
      </c>
      <c r="J77" s="46"/>
    </row>
    <row r="78" spans="2:10">
      <c r="B78" s="104" t="s">
        <v>215</v>
      </c>
      <c r="C78" s="104" t="s">
        <v>216</v>
      </c>
      <c r="D78" s="47">
        <v>70</v>
      </c>
      <c r="E78" s="47">
        <v>20</v>
      </c>
      <c r="F78" s="47">
        <v>23</v>
      </c>
      <c r="G78" s="47" t="s">
        <v>75</v>
      </c>
      <c r="H78" s="47" t="s">
        <v>578</v>
      </c>
      <c r="I78" s="47" t="s">
        <v>76</v>
      </c>
      <c r="J78" s="46"/>
    </row>
    <row r="79" spans="2:10">
      <c r="B79" s="104" t="s">
        <v>217</v>
      </c>
      <c r="C79" s="104" t="s">
        <v>218</v>
      </c>
      <c r="D79" s="47">
        <v>70</v>
      </c>
      <c r="E79" s="47">
        <v>20</v>
      </c>
      <c r="F79" s="47">
        <v>23</v>
      </c>
      <c r="G79" s="47" t="s">
        <v>75</v>
      </c>
      <c r="H79" s="47" t="s">
        <v>578</v>
      </c>
      <c r="I79" s="47" t="s">
        <v>76</v>
      </c>
      <c r="J79" s="46"/>
    </row>
    <row r="80" spans="2:10">
      <c r="B80" s="104" t="s">
        <v>594</v>
      </c>
      <c r="C80" s="104" t="s">
        <v>597</v>
      </c>
      <c r="D80" s="47">
        <v>71</v>
      </c>
      <c r="E80" s="47">
        <v>20</v>
      </c>
      <c r="F80" s="47">
        <v>23</v>
      </c>
      <c r="G80" s="47" t="s">
        <v>75</v>
      </c>
      <c r="H80" s="47" t="s">
        <v>578</v>
      </c>
      <c r="I80" s="47" t="s">
        <v>76</v>
      </c>
      <c r="J80" s="46"/>
    </row>
    <row r="81" spans="2:10">
      <c r="B81" s="104" t="s">
        <v>595</v>
      </c>
      <c r="C81" s="104" t="s">
        <v>598</v>
      </c>
      <c r="D81" s="47">
        <v>71</v>
      </c>
      <c r="E81" s="47">
        <v>20</v>
      </c>
      <c r="F81" s="47">
        <v>23</v>
      </c>
      <c r="G81" s="47" t="s">
        <v>75</v>
      </c>
      <c r="H81" s="47" t="s">
        <v>578</v>
      </c>
      <c r="I81" s="47" t="s">
        <v>76</v>
      </c>
      <c r="J81" s="46"/>
    </row>
    <row r="82" spans="2:10">
      <c r="B82" s="104" t="s">
        <v>596</v>
      </c>
      <c r="C82" s="104" t="s">
        <v>599</v>
      </c>
      <c r="D82" s="47">
        <v>71</v>
      </c>
      <c r="E82" s="47">
        <v>20</v>
      </c>
      <c r="F82" s="47">
        <v>23</v>
      </c>
      <c r="G82" s="47" t="s">
        <v>75</v>
      </c>
      <c r="H82" s="47" t="s">
        <v>578</v>
      </c>
      <c r="I82" s="47" t="s">
        <v>76</v>
      </c>
      <c r="J82" s="46"/>
    </row>
    <row r="83" spans="2:10">
      <c r="B83" s="104" t="s">
        <v>600</v>
      </c>
      <c r="C83" s="104" t="s">
        <v>602</v>
      </c>
      <c r="D83" s="47">
        <v>96</v>
      </c>
      <c r="E83" s="47">
        <v>16</v>
      </c>
      <c r="F83" s="49" t="s">
        <v>604</v>
      </c>
      <c r="G83" s="47" t="s">
        <v>605</v>
      </c>
      <c r="H83" s="47" t="s">
        <v>578</v>
      </c>
      <c r="I83" s="47" t="s">
        <v>606</v>
      </c>
      <c r="J83" s="46"/>
    </row>
    <row r="84" spans="2:10">
      <c r="B84" s="104" t="s">
        <v>601</v>
      </c>
      <c r="C84" s="104" t="s">
        <v>603</v>
      </c>
      <c r="D84" s="47">
        <v>96</v>
      </c>
      <c r="E84" s="47">
        <v>16</v>
      </c>
      <c r="F84" s="49" t="s">
        <v>604</v>
      </c>
      <c r="G84" s="47" t="s">
        <v>605</v>
      </c>
      <c r="H84" s="47" t="s">
        <v>578</v>
      </c>
      <c r="I84" s="47" t="s">
        <v>606</v>
      </c>
      <c r="J84" s="46"/>
    </row>
    <row r="85" spans="2:10">
      <c r="B85" s="104" t="s">
        <v>579</v>
      </c>
      <c r="C85" s="104" t="s">
        <v>580</v>
      </c>
      <c r="D85" s="47">
        <v>56</v>
      </c>
      <c r="E85" s="47">
        <v>20</v>
      </c>
      <c r="F85" s="47">
        <v>17</v>
      </c>
      <c r="G85" s="47" t="s">
        <v>77</v>
      </c>
      <c r="H85" s="47" t="s">
        <v>586</v>
      </c>
      <c r="I85" s="47" t="s">
        <v>79</v>
      </c>
      <c r="J85" s="46"/>
    </row>
    <row r="86" spans="2:10">
      <c r="B86" s="104" t="s">
        <v>219</v>
      </c>
      <c r="C86" s="104" t="s">
        <v>220</v>
      </c>
      <c r="D86" s="47">
        <v>62</v>
      </c>
      <c r="E86" s="47">
        <v>18</v>
      </c>
      <c r="F86" s="47">
        <v>17</v>
      </c>
      <c r="G86" s="47" t="s">
        <v>77</v>
      </c>
      <c r="H86" s="47" t="s">
        <v>78</v>
      </c>
      <c r="I86" s="47" t="s">
        <v>79</v>
      </c>
      <c r="J86" s="46"/>
    </row>
    <row r="87" spans="2:10">
      <c r="B87" s="104" t="s">
        <v>581</v>
      </c>
      <c r="C87" s="104" t="s">
        <v>582</v>
      </c>
      <c r="D87" s="47">
        <v>55</v>
      </c>
      <c r="E87" s="47">
        <v>18.2</v>
      </c>
      <c r="F87" s="47">
        <v>10</v>
      </c>
      <c r="G87" s="47" t="s">
        <v>583</v>
      </c>
      <c r="H87" s="47" t="s">
        <v>584</v>
      </c>
      <c r="I87" s="47" t="s">
        <v>585</v>
      </c>
      <c r="J87" s="46"/>
    </row>
    <row r="88" spans="2:10">
      <c r="B88" s="104" t="s">
        <v>587</v>
      </c>
      <c r="C88" s="104" t="s">
        <v>588</v>
      </c>
      <c r="D88" s="47">
        <v>58</v>
      </c>
      <c r="E88" s="47">
        <v>18.2</v>
      </c>
      <c r="F88" s="47">
        <v>10</v>
      </c>
      <c r="G88" s="47" t="s">
        <v>583</v>
      </c>
      <c r="H88" s="47" t="s">
        <v>584</v>
      </c>
      <c r="I88" s="47" t="s">
        <v>585</v>
      </c>
      <c r="J88" s="46"/>
    </row>
    <row r="89" spans="2:10">
      <c r="B89" s="104" t="s">
        <v>221</v>
      </c>
      <c r="C89" s="104" t="s">
        <v>222</v>
      </c>
      <c r="D89" s="47">
        <v>62</v>
      </c>
      <c r="E89" s="47">
        <v>20</v>
      </c>
      <c r="F89" s="47">
        <v>17</v>
      </c>
      <c r="G89" s="47" t="s">
        <v>68</v>
      </c>
      <c r="H89" s="47" t="s">
        <v>82</v>
      </c>
      <c r="I89" s="47" t="s">
        <v>70</v>
      </c>
      <c r="J89" s="46"/>
    </row>
    <row r="90" spans="2:10">
      <c r="B90" s="104" t="s">
        <v>223</v>
      </c>
      <c r="C90" s="104" t="s">
        <v>224</v>
      </c>
      <c r="D90" s="47">
        <v>62</v>
      </c>
      <c r="E90" s="47">
        <v>20</v>
      </c>
      <c r="F90" s="47">
        <v>17</v>
      </c>
      <c r="G90" s="47" t="s">
        <v>68</v>
      </c>
      <c r="H90" s="47" t="s">
        <v>82</v>
      </c>
      <c r="I90" s="47" t="s">
        <v>70</v>
      </c>
      <c r="J90" s="46"/>
    </row>
    <row r="91" spans="2:10">
      <c r="B91" s="104" t="s">
        <v>225</v>
      </c>
      <c r="C91" s="104" t="s">
        <v>226</v>
      </c>
      <c r="D91" s="47">
        <v>62</v>
      </c>
      <c r="E91" s="47">
        <v>20</v>
      </c>
      <c r="F91" s="47">
        <v>17</v>
      </c>
      <c r="G91" s="47" t="s">
        <v>68</v>
      </c>
      <c r="H91" s="47" t="s">
        <v>82</v>
      </c>
      <c r="I91" s="47" t="s">
        <v>70</v>
      </c>
      <c r="J91" s="46"/>
    </row>
    <row r="92" spans="2:10">
      <c r="B92" s="104" t="s">
        <v>227</v>
      </c>
      <c r="C92" s="104" t="s">
        <v>228</v>
      </c>
      <c r="D92" s="47">
        <v>62</v>
      </c>
      <c r="E92" s="47">
        <v>20</v>
      </c>
      <c r="F92" s="47">
        <v>17</v>
      </c>
      <c r="G92" s="47" t="s">
        <v>68</v>
      </c>
      <c r="H92" s="47" t="s">
        <v>82</v>
      </c>
      <c r="I92" s="47" t="s">
        <v>70</v>
      </c>
      <c r="J92" s="46"/>
    </row>
    <row r="93" spans="2:10">
      <c r="B93" s="104" t="s">
        <v>229</v>
      </c>
      <c r="C93" s="104" t="s">
        <v>230</v>
      </c>
      <c r="D93" s="47">
        <v>62</v>
      </c>
      <c r="E93" s="47">
        <v>20</v>
      </c>
      <c r="F93" s="47">
        <v>17</v>
      </c>
      <c r="G93" s="47" t="s">
        <v>68</v>
      </c>
      <c r="H93" s="47" t="s">
        <v>82</v>
      </c>
      <c r="I93" s="47" t="s">
        <v>70</v>
      </c>
      <c r="J93" s="46"/>
    </row>
    <row r="94" spans="2:10">
      <c r="B94" s="104" t="s">
        <v>231</v>
      </c>
      <c r="C94" s="104" t="s">
        <v>232</v>
      </c>
      <c r="D94" s="47">
        <v>62</v>
      </c>
      <c r="E94" s="47">
        <v>20</v>
      </c>
      <c r="F94" s="47">
        <v>17</v>
      </c>
      <c r="G94" s="47" t="s">
        <v>68</v>
      </c>
      <c r="H94" s="47" t="s">
        <v>82</v>
      </c>
      <c r="I94" s="47" t="s">
        <v>70</v>
      </c>
      <c r="J94" s="46"/>
    </row>
    <row r="95" spans="2:10">
      <c r="B95" s="104" t="s">
        <v>233</v>
      </c>
      <c r="C95" s="104" t="s">
        <v>234</v>
      </c>
      <c r="D95" s="47">
        <v>62</v>
      </c>
      <c r="E95" s="47">
        <v>20</v>
      </c>
      <c r="F95" s="47">
        <v>17</v>
      </c>
      <c r="G95" s="47" t="s">
        <v>68</v>
      </c>
      <c r="H95" s="47" t="s">
        <v>82</v>
      </c>
      <c r="I95" s="47" t="s">
        <v>70</v>
      </c>
      <c r="J95" s="46"/>
    </row>
    <row r="96" spans="2:10">
      <c r="B96" s="104" t="s">
        <v>235</v>
      </c>
      <c r="C96" s="104" t="s">
        <v>236</v>
      </c>
      <c r="D96" s="47">
        <v>62</v>
      </c>
      <c r="E96" s="47">
        <v>20</v>
      </c>
      <c r="F96" s="47">
        <v>17</v>
      </c>
      <c r="G96" s="47" t="s">
        <v>68</v>
      </c>
      <c r="H96" s="47" t="s">
        <v>82</v>
      </c>
      <c r="I96" s="47" t="s">
        <v>70</v>
      </c>
      <c r="J96" s="46"/>
    </row>
    <row r="97" spans="2:10">
      <c r="B97" s="104" t="s">
        <v>237</v>
      </c>
      <c r="C97" s="104" t="s">
        <v>238</v>
      </c>
      <c r="D97" s="47">
        <v>62</v>
      </c>
      <c r="E97" s="47">
        <v>20</v>
      </c>
      <c r="F97" s="47">
        <v>17</v>
      </c>
      <c r="G97" s="47" t="s">
        <v>68</v>
      </c>
      <c r="H97" s="47" t="s">
        <v>82</v>
      </c>
      <c r="I97" s="47" t="s">
        <v>70</v>
      </c>
      <c r="J97" s="46"/>
    </row>
    <row r="98" spans="2:10">
      <c r="B98" s="104" t="s">
        <v>239</v>
      </c>
      <c r="C98" s="104" t="s">
        <v>240</v>
      </c>
      <c r="D98" s="47">
        <v>62</v>
      </c>
      <c r="E98" s="47">
        <v>20</v>
      </c>
      <c r="F98" s="47">
        <v>17</v>
      </c>
      <c r="G98" s="47" t="s">
        <v>68</v>
      </c>
      <c r="H98" s="47" t="s">
        <v>82</v>
      </c>
      <c r="I98" s="47" t="s">
        <v>70</v>
      </c>
      <c r="J98" s="46"/>
    </row>
    <row r="99" spans="2:10">
      <c r="B99" s="104" t="s">
        <v>241</v>
      </c>
      <c r="C99" s="104" t="s">
        <v>242</v>
      </c>
      <c r="D99" s="47">
        <v>62</v>
      </c>
      <c r="E99" s="47">
        <v>20</v>
      </c>
      <c r="F99" s="47">
        <v>17</v>
      </c>
      <c r="G99" s="47" t="s">
        <v>68</v>
      </c>
      <c r="H99" s="47" t="s">
        <v>82</v>
      </c>
      <c r="I99" s="47" t="s">
        <v>70</v>
      </c>
      <c r="J99" s="46"/>
    </row>
    <row r="100" spans="2:10">
      <c r="B100" s="104" t="s">
        <v>243</v>
      </c>
      <c r="C100" s="104" t="s">
        <v>244</v>
      </c>
      <c r="D100" s="47">
        <v>62</v>
      </c>
      <c r="E100" s="47">
        <v>20</v>
      </c>
      <c r="F100" s="47">
        <v>17</v>
      </c>
      <c r="G100" s="47" t="s">
        <v>68</v>
      </c>
      <c r="H100" s="47" t="s">
        <v>82</v>
      </c>
      <c r="I100" s="47" t="s">
        <v>70</v>
      </c>
      <c r="J100" s="46"/>
    </row>
    <row r="101" spans="2:10">
      <c r="B101" s="104" t="s">
        <v>412</v>
      </c>
      <c r="C101" s="104" t="s">
        <v>413</v>
      </c>
      <c r="D101" s="47">
        <v>62</v>
      </c>
      <c r="E101" s="47">
        <v>20</v>
      </c>
      <c r="F101" s="47">
        <v>17</v>
      </c>
      <c r="G101" s="47" t="s">
        <v>68</v>
      </c>
      <c r="H101" s="47" t="s">
        <v>82</v>
      </c>
      <c r="I101" s="47" t="s">
        <v>70</v>
      </c>
      <c r="J101" s="46"/>
    </row>
    <row r="102" spans="2:10">
      <c r="B102" s="104" t="s">
        <v>245</v>
      </c>
      <c r="C102" s="104" t="s">
        <v>246</v>
      </c>
      <c r="D102" s="47">
        <v>62</v>
      </c>
      <c r="E102" s="47">
        <v>20</v>
      </c>
      <c r="F102" s="47">
        <v>17</v>
      </c>
      <c r="G102" s="47" t="s">
        <v>68</v>
      </c>
      <c r="H102" s="47" t="s">
        <v>82</v>
      </c>
      <c r="I102" s="47" t="s">
        <v>70</v>
      </c>
      <c r="J102" s="46"/>
    </row>
    <row r="103" spans="2:10">
      <c r="B103" s="104" t="s">
        <v>247</v>
      </c>
      <c r="C103" s="104" t="s">
        <v>248</v>
      </c>
      <c r="D103" s="47">
        <v>62</v>
      </c>
      <c r="E103" s="47">
        <v>20</v>
      </c>
      <c r="F103" s="47">
        <v>17</v>
      </c>
      <c r="G103" s="47" t="s">
        <v>68</v>
      </c>
      <c r="H103" s="47" t="s">
        <v>82</v>
      </c>
      <c r="I103" s="47" t="s">
        <v>70</v>
      </c>
      <c r="J103" s="46"/>
    </row>
    <row r="104" spans="2:10">
      <c r="B104" s="104" t="s">
        <v>249</v>
      </c>
      <c r="C104" s="104" t="s">
        <v>250</v>
      </c>
      <c r="D104" s="47">
        <v>62</v>
      </c>
      <c r="E104" s="47">
        <v>20</v>
      </c>
      <c r="F104" s="47">
        <v>17</v>
      </c>
      <c r="G104" s="47" t="s">
        <v>68</v>
      </c>
      <c r="H104" s="47" t="s">
        <v>82</v>
      </c>
      <c r="I104" s="47" t="s">
        <v>70</v>
      </c>
      <c r="J104" s="46"/>
    </row>
    <row r="105" spans="2:10">
      <c r="B105" s="104" t="s">
        <v>624</v>
      </c>
      <c r="C105" s="104" t="s">
        <v>621</v>
      </c>
      <c r="D105" s="47">
        <v>62</v>
      </c>
      <c r="E105" s="47">
        <v>20</v>
      </c>
      <c r="F105" s="47">
        <v>17</v>
      </c>
      <c r="G105" s="47" t="s">
        <v>68</v>
      </c>
      <c r="H105" s="47" t="s">
        <v>82</v>
      </c>
      <c r="I105" s="47" t="s">
        <v>70</v>
      </c>
      <c r="J105" s="46"/>
    </row>
    <row r="106" spans="2:10">
      <c r="B106" s="104" t="s">
        <v>611</v>
      </c>
      <c r="C106" s="104" t="s">
        <v>616</v>
      </c>
      <c r="D106" s="47">
        <v>62</v>
      </c>
      <c r="E106" s="47">
        <v>20</v>
      </c>
      <c r="F106" s="47">
        <v>17</v>
      </c>
      <c r="G106" s="47" t="s">
        <v>68</v>
      </c>
      <c r="H106" s="47" t="s">
        <v>82</v>
      </c>
      <c r="I106" s="47" t="s">
        <v>70</v>
      </c>
      <c r="J106" s="46"/>
    </row>
    <row r="107" spans="2:10">
      <c r="B107" s="104" t="s">
        <v>612</v>
      </c>
      <c r="C107" s="104" t="s">
        <v>617</v>
      </c>
      <c r="D107" s="47">
        <v>62</v>
      </c>
      <c r="E107" s="47">
        <v>20</v>
      </c>
      <c r="F107" s="47">
        <v>17</v>
      </c>
      <c r="G107" s="47" t="s">
        <v>68</v>
      </c>
      <c r="H107" s="47" t="s">
        <v>82</v>
      </c>
      <c r="I107" s="47" t="s">
        <v>70</v>
      </c>
      <c r="J107" s="46"/>
    </row>
    <row r="108" spans="2:10">
      <c r="B108" s="104" t="s">
        <v>613</v>
      </c>
      <c r="C108" s="104" t="s">
        <v>618</v>
      </c>
      <c r="D108" s="47">
        <v>62</v>
      </c>
      <c r="E108" s="47">
        <v>20</v>
      </c>
      <c r="F108" s="47">
        <v>17</v>
      </c>
      <c r="G108" s="47" t="s">
        <v>68</v>
      </c>
      <c r="H108" s="47" t="s">
        <v>82</v>
      </c>
      <c r="I108" s="47" t="s">
        <v>70</v>
      </c>
      <c r="J108" s="46"/>
    </row>
    <row r="109" spans="2:10">
      <c r="B109" s="104" t="s">
        <v>614</v>
      </c>
      <c r="C109" s="104" t="s">
        <v>619</v>
      </c>
      <c r="D109" s="47">
        <v>62</v>
      </c>
      <c r="E109" s="47">
        <v>20</v>
      </c>
      <c r="F109" s="47">
        <v>17</v>
      </c>
      <c r="G109" s="47" t="s">
        <v>68</v>
      </c>
      <c r="H109" s="47" t="s">
        <v>82</v>
      </c>
      <c r="I109" s="47" t="s">
        <v>70</v>
      </c>
      <c r="J109" s="46"/>
    </row>
    <row r="110" spans="2:10">
      <c r="B110" s="104" t="s">
        <v>615</v>
      </c>
      <c r="C110" s="104" t="s">
        <v>620</v>
      </c>
      <c r="D110" s="47">
        <v>62</v>
      </c>
      <c r="E110" s="47">
        <v>20</v>
      </c>
      <c r="F110" s="47">
        <v>17</v>
      </c>
      <c r="G110" s="47" t="s">
        <v>68</v>
      </c>
      <c r="H110" s="47" t="s">
        <v>82</v>
      </c>
      <c r="I110" s="47" t="s">
        <v>70</v>
      </c>
      <c r="J110" s="46"/>
    </row>
    <row r="111" spans="2:10">
      <c r="B111" s="105" t="s">
        <v>251</v>
      </c>
      <c r="C111" s="104"/>
      <c r="D111" s="47"/>
      <c r="E111" s="47"/>
      <c r="F111" s="47"/>
      <c r="G111" s="47"/>
      <c r="H111" s="47"/>
      <c r="I111" s="47"/>
      <c r="J111" s="46"/>
    </row>
    <row r="112" spans="2:10">
      <c r="B112" s="104" t="s">
        <v>447</v>
      </c>
      <c r="C112" s="104" t="s">
        <v>448</v>
      </c>
      <c r="D112" s="47">
        <v>56</v>
      </c>
      <c r="E112" s="47">
        <v>20</v>
      </c>
      <c r="F112" s="47">
        <v>2</v>
      </c>
      <c r="G112" s="47" t="s">
        <v>83</v>
      </c>
      <c r="H112" s="47" t="s">
        <v>84</v>
      </c>
      <c r="I112" s="47" t="s">
        <v>85</v>
      </c>
      <c r="J112" s="46"/>
    </row>
    <row r="113" spans="2:10">
      <c r="B113" s="104" t="s">
        <v>449</v>
      </c>
      <c r="C113" s="104" t="s">
        <v>450</v>
      </c>
      <c r="D113" s="47">
        <v>56</v>
      </c>
      <c r="E113" s="47">
        <v>20</v>
      </c>
      <c r="F113" s="47">
        <v>2</v>
      </c>
      <c r="G113" s="47" t="s">
        <v>83</v>
      </c>
      <c r="H113" s="47" t="s">
        <v>84</v>
      </c>
      <c r="I113" s="47" t="s">
        <v>85</v>
      </c>
      <c r="J113" s="46"/>
    </row>
    <row r="114" spans="2:10">
      <c r="B114" s="104" t="s">
        <v>530</v>
      </c>
      <c r="C114" s="104" t="s">
        <v>532</v>
      </c>
      <c r="D114" s="47">
        <v>52</v>
      </c>
      <c r="E114" s="47">
        <v>20</v>
      </c>
      <c r="F114" s="47">
        <v>2</v>
      </c>
      <c r="G114" s="47" t="s">
        <v>83</v>
      </c>
      <c r="H114" s="47" t="s">
        <v>84</v>
      </c>
      <c r="I114" s="47" t="s">
        <v>85</v>
      </c>
      <c r="J114" s="46"/>
    </row>
    <row r="115" spans="2:10">
      <c r="B115" s="104" t="s">
        <v>531</v>
      </c>
      <c r="C115" s="104" t="s">
        <v>533</v>
      </c>
      <c r="D115" s="47">
        <v>52</v>
      </c>
      <c r="E115" s="47">
        <v>20</v>
      </c>
      <c r="F115" s="47">
        <v>2</v>
      </c>
      <c r="G115" s="47" t="s">
        <v>83</v>
      </c>
      <c r="H115" s="47" t="s">
        <v>84</v>
      </c>
      <c r="I115" s="47" t="s">
        <v>85</v>
      </c>
      <c r="J115" s="46"/>
    </row>
    <row r="116" spans="2:10">
      <c r="B116" s="104" t="s">
        <v>547</v>
      </c>
      <c r="C116" s="104" t="s">
        <v>548</v>
      </c>
      <c r="D116" s="47">
        <v>52</v>
      </c>
      <c r="E116" s="47">
        <v>20</v>
      </c>
      <c r="F116" s="47">
        <v>2</v>
      </c>
      <c r="G116" s="47" t="s">
        <v>549</v>
      </c>
      <c r="H116" s="47" t="s">
        <v>84</v>
      </c>
      <c r="I116" s="47" t="s">
        <v>85</v>
      </c>
      <c r="J116" s="46"/>
    </row>
    <row r="117" spans="2:10">
      <c r="B117" s="104" t="s">
        <v>252</v>
      </c>
      <c r="C117" s="104" t="s">
        <v>253</v>
      </c>
      <c r="D117" s="47">
        <v>48</v>
      </c>
      <c r="E117" s="47">
        <v>20</v>
      </c>
      <c r="F117" s="47">
        <v>2</v>
      </c>
      <c r="G117" s="47" t="s">
        <v>83</v>
      </c>
      <c r="H117" s="47" t="s">
        <v>86</v>
      </c>
      <c r="I117" s="47" t="s">
        <v>85</v>
      </c>
      <c r="J117" s="46"/>
    </row>
    <row r="118" spans="2:10">
      <c r="B118" s="104" t="s">
        <v>254</v>
      </c>
      <c r="C118" s="104" t="s">
        <v>255</v>
      </c>
      <c r="D118" s="47">
        <v>48</v>
      </c>
      <c r="E118" s="47">
        <v>20</v>
      </c>
      <c r="F118" s="47">
        <v>2</v>
      </c>
      <c r="G118" s="47" t="s">
        <v>83</v>
      </c>
      <c r="H118" s="47" t="s">
        <v>86</v>
      </c>
      <c r="I118" s="47" t="s">
        <v>85</v>
      </c>
      <c r="J118" s="46"/>
    </row>
    <row r="119" spans="2:10">
      <c r="B119" s="104" t="s">
        <v>256</v>
      </c>
      <c r="C119" s="104" t="s">
        <v>257</v>
      </c>
      <c r="D119" s="47">
        <v>48</v>
      </c>
      <c r="E119" s="47">
        <v>20</v>
      </c>
      <c r="F119" s="47">
        <v>2</v>
      </c>
      <c r="G119" s="47" t="s">
        <v>83</v>
      </c>
      <c r="H119" s="47" t="s">
        <v>86</v>
      </c>
      <c r="I119" s="47" t="s">
        <v>85</v>
      </c>
      <c r="J119" s="46"/>
    </row>
    <row r="120" spans="2:10">
      <c r="B120" s="104" t="s">
        <v>258</v>
      </c>
      <c r="C120" s="104" t="s">
        <v>259</v>
      </c>
      <c r="D120" s="47">
        <v>48</v>
      </c>
      <c r="E120" s="47">
        <v>20</v>
      </c>
      <c r="F120" s="47">
        <v>2</v>
      </c>
      <c r="G120" s="47" t="s">
        <v>83</v>
      </c>
      <c r="H120" s="47" t="s">
        <v>86</v>
      </c>
      <c r="I120" s="47" t="s">
        <v>85</v>
      </c>
      <c r="J120" s="46"/>
    </row>
    <row r="121" spans="2:10">
      <c r="B121" s="104" t="s">
        <v>260</v>
      </c>
      <c r="C121" s="104" t="s">
        <v>261</v>
      </c>
      <c r="D121" s="47">
        <v>48</v>
      </c>
      <c r="E121" s="47">
        <v>20</v>
      </c>
      <c r="F121" s="47">
        <v>2</v>
      </c>
      <c r="G121" s="47" t="s">
        <v>83</v>
      </c>
      <c r="H121" s="47" t="s">
        <v>86</v>
      </c>
      <c r="I121" s="47" t="s">
        <v>85</v>
      </c>
      <c r="J121" s="46"/>
    </row>
    <row r="122" spans="2:10">
      <c r="B122" s="104" t="s">
        <v>262</v>
      </c>
      <c r="C122" s="104" t="s">
        <v>263</v>
      </c>
      <c r="D122" s="47">
        <v>48</v>
      </c>
      <c r="E122" s="47">
        <v>20</v>
      </c>
      <c r="F122" s="47">
        <v>2</v>
      </c>
      <c r="G122" s="47" t="s">
        <v>83</v>
      </c>
      <c r="H122" s="47" t="s">
        <v>86</v>
      </c>
      <c r="I122" s="47" t="s">
        <v>85</v>
      </c>
      <c r="J122" s="46"/>
    </row>
    <row r="123" spans="2:10">
      <c r="B123" s="104" t="s">
        <v>264</v>
      </c>
      <c r="C123" s="104" t="s">
        <v>265</v>
      </c>
      <c r="D123" s="47">
        <v>48</v>
      </c>
      <c r="E123" s="47">
        <v>20</v>
      </c>
      <c r="F123" s="47">
        <v>2</v>
      </c>
      <c r="G123" s="47" t="s">
        <v>83</v>
      </c>
      <c r="H123" s="47" t="s">
        <v>86</v>
      </c>
      <c r="I123" s="47" t="s">
        <v>85</v>
      </c>
      <c r="J123" s="46"/>
    </row>
    <row r="124" spans="2:10">
      <c r="B124" s="104" t="s">
        <v>266</v>
      </c>
      <c r="C124" s="104" t="s">
        <v>267</v>
      </c>
      <c r="D124" s="47">
        <v>48</v>
      </c>
      <c r="E124" s="47">
        <v>20</v>
      </c>
      <c r="F124" s="47">
        <v>2</v>
      </c>
      <c r="G124" s="47" t="s">
        <v>83</v>
      </c>
      <c r="H124" s="47" t="s">
        <v>86</v>
      </c>
      <c r="I124" s="47" t="s">
        <v>85</v>
      </c>
      <c r="J124" s="46"/>
    </row>
    <row r="125" spans="2:10">
      <c r="B125" s="104" t="s">
        <v>268</v>
      </c>
      <c r="C125" s="104" t="s">
        <v>269</v>
      </c>
      <c r="D125" s="47">
        <v>48</v>
      </c>
      <c r="E125" s="47">
        <v>20</v>
      </c>
      <c r="F125" s="47">
        <v>2</v>
      </c>
      <c r="G125" s="47" t="s">
        <v>83</v>
      </c>
      <c r="H125" s="47" t="s">
        <v>86</v>
      </c>
      <c r="I125" s="47" t="s">
        <v>85</v>
      </c>
      <c r="J125" s="46"/>
    </row>
    <row r="126" spans="2:10">
      <c r="B126" s="104" t="s">
        <v>270</v>
      </c>
      <c r="C126" s="104" t="s">
        <v>271</v>
      </c>
      <c r="D126" s="47">
        <v>48</v>
      </c>
      <c r="E126" s="47">
        <v>20</v>
      </c>
      <c r="F126" s="47">
        <v>2</v>
      </c>
      <c r="G126" s="47" t="s">
        <v>83</v>
      </c>
      <c r="H126" s="47" t="s">
        <v>86</v>
      </c>
      <c r="I126" s="47" t="s">
        <v>85</v>
      </c>
      <c r="J126" s="46"/>
    </row>
    <row r="127" spans="2:10">
      <c r="B127" s="104" t="s">
        <v>272</v>
      </c>
      <c r="C127" s="104" t="s">
        <v>273</v>
      </c>
      <c r="D127" s="47">
        <v>48</v>
      </c>
      <c r="E127" s="47">
        <v>20</v>
      </c>
      <c r="F127" s="47">
        <v>2</v>
      </c>
      <c r="G127" s="47" t="s">
        <v>83</v>
      </c>
      <c r="H127" s="47" t="s">
        <v>86</v>
      </c>
      <c r="I127" s="47" t="s">
        <v>85</v>
      </c>
      <c r="J127" s="46"/>
    </row>
    <row r="128" spans="2:10">
      <c r="B128" s="104" t="s">
        <v>274</v>
      </c>
      <c r="C128" s="104" t="s">
        <v>275</v>
      </c>
      <c r="D128" s="47">
        <v>48</v>
      </c>
      <c r="E128" s="47">
        <v>20</v>
      </c>
      <c r="F128" s="47">
        <v>2</v>
      </c>
      <c r="G128" s="47" t="s">
        <v>83</v>
      </c>
      <c r="H128" s="47" t="s">
        <v>86</v>
      </c>
      <c r="I128" s="47" t="s">
        <v>85</v>
      </c>
      <c r="J128" s="46"/>
    </row>
    <row r="129" spans="2:10">
      <c r="B129" s="104" t="s">
        <v>414</v>
      </c>
      <c r="C129" s="104" t="s">
        <v>415</v>
      </c>
      <c r="D129" s="47">
        <v>48</v>
      </c>
      <c r="E129" s="47">
        <v>20</v>
      </c>
      <c r="F129" s="47">
        <v>2</v>
      </c>
      <c r="G129" s="47" t="s">
        <v>83</v>
      </c>
      <c r="H129" s="47" t="s">
        <v>86</v>
      </c>
      <c r="I129" s="47" t="s">
        <v>85</v>
      </c>
      <c r="J129" s="46"/>
    </row>
    <row r="130" spans="2:10">
      <c r="B130" s="104" t="s">
        <v>276</v>
      </c>
      <c r="C130" s="104" t="s">
        <v>277</v>
      </c>
      <c r="D130" s="47">
        <v>48</v>
      </c>
      <c r="E130" s="47">
        <v>20</v>
      </c>
      <c r="F130" s="47">
        <v>2</v>
      </c>
      <c r="G130" s="47" t="s">
        <v>83</v>
      </c>
      <c r="H130" s="47" t="s">
        <v>86</v>
      </c>
      <c r="I130" s="47" t="s">
        <v>85</v>
      </c>
      <c r="J130" s="46"/>
    </row>
    <row r="131" spans="2:10">
      <c r="B131" s="104" t="s">
        <v>278</v>
      </c>
      <c r="C131" s="104" t="s">
        <v>279</v>
      </c>
      <c r="D131" s="47">
        <v>48</v>
      </c>
      <c r="E131" s="47">
        <v>20</v>
      </c>
      <c r="F131" s="47">
        <v>2</v>
      </c>
      <c r="G131" s="47" t="s">
        <v>83</v>
      </c>
      <c r="H131" s="47" t="s">
        <v>86</v>
      </c>
      <c r="I131" s="47" t="s">
        <v>85</v>
      </c>
      <c r="J131" s="46"/>
    </row>
    <row r="132" spans="2:10">
      <c r="B132" s="104" t="s">
        <v>280</v>
      </c>
      <c r="C132" s="104" t="s">
        <v>281</v>
      </c>
      <c r="D132" s="47">
        <v>48</v>
      </c>
      <c r="E132" s="47">
        <v>20</v>
      </c>
      <c r="F132" s="47">
        <v>2</v>
      </c>
      <c r="G132" s="47" t="s">
        <v>83</v>
      </c>
      <c r="H132" s="47" t="s">
        <v>86</v>
      </c>
      <c r="I132" s="47" t="s">
        <v>85</v>
      </c>
      <c r="J132" s="46"/>
    </row>
    <row r="133" spans="2:10">
      <c r="B133" s="104" t="s">
        <v>622</v>
      </c>
      <c r="C133" s="104" t="s">
        <v>623</v>
      </c>
      <c r="D133" s="47">
        <v>48</v>
      </c>
      <c r="E133" s="47">
        <v>20</v>
      </c>
      <c r="F133" s="47">
        <v>2</v>
      </c>
      <c r="G133" s="47" t="s">
        <v>83</v>
      </c>
      <c r="H133" s="47" t="s">
        <v>86</v>
      </c>
      <c r="I133" s="47" t="s">
        <v>85</v>
      </c>
      <c r="J133" s="46"/>
    </row>
    <row r="134" spans="2:10">
      <c r="B134" s="104" t="s">
        <v>625</v>
      </c>
      <c r="C134" s="104" t="s">
        <v>630</v>
      </c>
      <c r="D134" s="47">
        <v>48</v>
      </c>
      <c r="E134" s="47">
        <v>20</v>
      </c>
      <c r="F134" s="47">
        <v>2</v>
      </c>
      <c r="G134" s="47" t="s">
        <v>83</v>
      </c>
      <c r="H134" s="47" t="s">
        <v>86</v>
      </c>
      <c r="I134" s="47" t="s">
        <v>85</v>
      </c>
      <c r="J134" s="46"/>
    </row>
    <row r="135" spans="2:10">
      <c r="B135" s="104" t="s">
        <v>626</v>
      </c>
      <c r="C135" s="104" t="s">
        <v>631</v>
      </c>
      <c r="D135" s="47">
        <v>48</v>
      </c>
      <c r="E135" s="47">
        <v>20</v>
      </c>
      <c r="F135" s="47">
        <v>2</v>
      </c>
      <c r="G135" s="47" t="s">
        <v>83</v>
      </c>
      <c r="H135" s="47" t="s">
        <v>86</v>
      </c>
      <c r="I135" s="47" t="s">
        <v>85</v>
      </c>
      <c r="J135" s="46"/>
    </row>
    <row r="136" spans="2:10">
      <c r="B136" s="104" t="s">
        <v>627</v>
      </c>
      <c r="C136" s="104" t="s">
        <v>632</v>
      </c>
      <c r="D136" s="47">
        <v>48</v>
      </c>
      <c r="E136" s="47">
        <v>20</v>
      </c>
      <c r="F136" s="47">
        <v>2</v>
      </c>
      <c r="G136" s="47" t="s">
        <v>83</v>
      </c>
      <c r="H136" s="47" t="s">
        <v>86</v>
      </c>
      <c r="I136" s="47" t="s">
        <v>85</v>
      </c>
      <c r="J136" s="46"/>
    </row>
    <row r="137" spans="2:10">
      <c r="B137" s="104" t="s">
        <v>628</v>
      </c>
      <c r="C137" s="104" t="s">
        <v>633</v>
      </c>
      <c r="D137" s="47">
        <v>48</v>
      </c>
      <c r="E137" s="47">
        <v>20</v>
      </c>
      <c r="F137" s="47">
        <v>2</v>
      </c>
      <c r="G137" s="47" t="s">
        <v>83</v>
      </c>
      <c r="H137" s="47" t="s">
        <v>86</v>
      </c>
      <c r="I137" s="47" t="s">
        <v>85</v>
      </c>
      <c r="J137" s="46"/>
    </row>
    <row r="138" spans="2:10">
      <c r="B138" s="104" t="s">
        <v>629</v>
      </c>
      <c r="C138" s="104" t="s">
        <v>634</v>
      </c>
      <c r="D138" s="47">
        <v>48</v>
      </c>
      <c r="E138" s="47">
        <v>20</v>
      </c>
      <c r="F138" s="47">
        <v>2</v>
      </c>
      <c r="G138" s="47" t="s">
        <v>83</v>
      </c>
      <c r="H138" s="47" t="s">
        <v>86</v>
      </c>
      <c r="I138" s="47" t="s">
        <v>85</v>
      </c>
      <c r="J138" s="46"/>
    </row>
    <row r="139" spans="2:10">
      <c r="B139" s="105" t="s">
        <v>282</v>
      </c>
      <c r="C139" s="104"/>
      <c r="D139" s="47"/>
      <c r="E139" s="47"/>
      <c r="F139" s="47"/>
      <c r="G139" s="47"/>
      <c r="H139" s="47"/>
      <c r="I139" s="47"/>
      <c r="J139" s="46"/>
    </row>
    <row r="140" spans="2:10">
      <c r="B140" s="104" t="s">
        <v>283</v>
      </c>
      <c r="C140" s="104" t="s">
        <v>284</v>
      </c>
      <c r="D140" s="47">
        <v>38</v>
      </c>
      <c r="E140" s="47">
        <v>20</v>
      </c>
      <c r="F140" s="47">
        <v>7</v>
      </c>
      <c r="G140" s="47" t="s">
        <v>68</v>
      </c>
      <c r="H140" s="47" t="s">
        <v>84</v>
      </c>
      <c r="I140" s="47" t="s">
        <v>87</v>
      </c>
      <c r="J140" s="46"/>
    </row>
    <row r="141" spans="2:10">
      <c r="B141" s="104" t="s">
        <v>285</v>
      </c>
      <c r="C141" s="104" t="s">
        <v>286</v>
      </c>
      <c r="D141" s="47">
        <v>38</v>
      </c>
      <c r="E141" s="47">
        <v>20</v>
      </c>
      <c r="F141" s="47">
        <v>7</v>
      </c>
      <c r="G141" s="47" t="s">
        <v>68</v>
      </c>
      <c r="H141" s="47" t="s">
        <v>84</v>
      </c>
      <c r="I141" s="47" t="s">
        <v>87</v>
      </c>
      <c r="J141" s="46"/>
    </row>
    <row r="142" spans="2:10">
      <c r="B142" s="104" t="s">
        <v>287</v>
      </c>
      <c r="C142" s="104" t="s">
        <v>288</v>
      </c>
      <c r="D142" s="47">
        <v>34</v>
      </c>
      <c r="E142" s="47">
        <v>20</v>
      </c>
      <c r="F142" s="47">
        <v>7</v>
      </c>
      <c r="G142" s="47" t="s">
        <v>68</v>
      </c>
      <c r="H142" s="47" t="s">
        <v>82</v>
      </c>
      <c r="I142" s="47" t="s">
        <v>87</v>
      </c>
      <c r="J142" s="46"/>
    </row>
    <row r="143" spans="2:10">
      <c r="B143" s="104" t="s">
        <v>289</v>
      </c>
      <c r="C143" s="104" t="s">
        <v>290</v>
      </c>
      <c r="D143" s="47">
        <v>34</v>
      </c>
      <c r="E143" s="47">
        <v>20</v>
      </c>
      <c r="F143" s="47">
        <v>7</v>
      </c>
      <c r="G143" s="47" t="s">
        <v>68</v>
      </c>
      <c r="H143" s="47" t="s">
        <v>82</v>
      </c>
      <c r="I143" s="47" t="s">
        <v>87</v>
      </c>
      <c r="J143" s="46"/>
    </row>
    <row r="144" spans="2:10">
      <c r="B144" s="104" t="s">
        <v>291</v>
      </c>
      <c r="C144" s="104" t="s">
        <v>292</v>
      </c>
      <c r="D144" s="47">
        <v>34</v>
      </c>
      <c r="E144" s="47">
        <v>20</v>
      </c>
      <c r="F144" s="47">
        <v>7</v>
      </c>
      <c r="G144" s="47" t="s">
        <v>68</v>
      </c>
      <c r="H144" s="47" t="s">
        <v>82</v>
      </c>
      <c r="I144" s="47" t="s">
        <v>87</v>
      </c>
      <c r="J144" s="46"/>
    </row>
    <row r="145" spans="2:10">
      <c r="B145" s="104" t="s">
        <v>293</v>
      </c>
      <c r="C145" s="104" t="s">
        <v>294</v>
      </c>
      <c r="D145" s="47">
        <v>34</v>
      </c>
      <c r="E145" s="47">
        <v>20</v>
      </c>
      <c r="F145" s="47">
        <v>7</v>
      </c>
      <c r="G145" s="47" t="s">
        <v>68</v>
      </c>
      <c r="H145" s="47" t="s">
        <v>82</v>
      </c>
      <c r="I145" s="47" t="s">
        <v>87</v>
      </c>
      <c r="J145" s="46"/>
    </row>
    <row r="146" spans="2:10">
      <c r="B146" s="104" t="s">
        <v>295</v>
      </c>
      <c r="C146" s="104" t="s">
        <v>296</v>
      </c>
      <c r="D146" s="47">
        <v>34</v>
      </c>
      <c r="E146" s="47">
        <v>20</v>
      </c>
      <c r="F146" s="47">
        <v>7</v>
      </c>
      <c r="G146" s="47" t="s">
        <v>68</v>
      </c>
      <c r="H146" s="47" t="s">
        <v>82</v>
      </c>
      <c r="I146" s="47" t="s">
        <v>87</v>
      </c>
      <c r="J146" s="46"/>
    </row>
    <row r="147" spans="2:10">
      <c r="B147" s="104" t="s">
        <v>297</v>
      </c>
      <c r="C147" s="104" t="s">
        <v>298</v>
      </c>
      <c r="D147" s="47">
        <v>34</v>
      </c>
      <c r="E147" s="47">
        <v>20</v>
      </c>
      <c r="F147" s="47">
        <v>7</v>
      </c>
      <c r="G147" s="47" t="s">
        <v>68</v>
      </c>
      <c r="H147" s="47" t="s">
        <v>82</v>
      </c>
      <c r="I147" s="47" t="s">
        <v>87</v>
      </c>
      <c r="J147" s="46"/>
    </row>
    <row r="148" spans="2:10">
      <c r="B148" s="104" t="s">
        <v>299</v>
      </c>
      <c r="C148" s="104" t="s">
        <v>300</v>
      </c>
      <c r="D148" s="47">
        <v>34</v>
      </c>
      <c r="E148" s="47">
        <v>20</v>
      </c>
      <c r="F148" s="47">
        <v>7</v>
      </c>
      <c r="G148" s="47" t="s">
        <v>68</v>
      </c>
      <c r="H148" s="47" t="s">
        <v>82</v>
      </c>
      <c r="I148" s="47" t="s">
        <v>87</v>
      </c>
      <c r="J148" s="46"/>
    </row>
    <row r="149" spans="2:10">
      <c r="B149" s="104" t="s">
        <v>301</v>
      </c>
      <c r="C149" s="104" t="s">
        <v>302</v>
      </c>
      <c r="D149" s="47">
        <v>34</v>
      </c>
      <c r="E149" s="47">
        <v>20</v>
      </c>
      <c r="F149" s="47">
        <v>7</v>
      </c>
      <c r="G149" s="47" t="s">
        <v>68</v>
      </c>
      <c r="H149" s="47" t="s">
        <v>82</v>
      </c>
      <c r="I149" s="47" t="s">
        <v>87</v>
      </c>
      <c r="J149" s="46"/>
    </row>
    <row r="150" spans="2:10">
      <c r="B150" s="104" t="s">
        <v>303</v>
      </c>
      <c r="C150" s="104" t="s">
        <v>304</v>
      </c>
      <c r="D150" s="47">
        <v>34</v>
      </c>
      <c r="E150" s="47">
        <v>20</v>
      </c>
      <c r="F150" s="47">
        <v>7</v>
      </c>
      <c r="G150" s="47" t="s">
        <v>68</v>
      </c>
      <c r="H150" s="47" t="s">
        <v>82</v>
      </c>
      <c r="I150" s="47" t="s">
        <v>87</v>
      </c>
      <c r="J150" s="46"/>
    </row>
    <row r="151" spans="2:10">
      <c r="B151" s="104" t="s">
        <v>305</v>
      </c>
      <c r="C151" s="104" t="s">
        <v>306</v>
      </c>
      <c r="D151" s="47">
        <v>34</v>
      </c>
      <c r="E151" s="47">
        <v>20</v>
      </c>
      <c r="F151" s="47">
        <v>7</v>
      </c>
      <c r="G151" s="47" t="s">
        <v>68</v>
      </c>
      <c r="H151" s="47" t="s">
        <v>82</v>
      </c>
      <c r="I151" s="47" t="s">
        <v>87</v>
      </c>
      <c r="J151" s="46"/>
    </row>
    <row r="152" spans="2:10">
      <c r="B152" s="104" t="s">
        <v>307</v>
      </c>
      <c r="C152" s="104" t="s">
        <v>308</v>
      </c>
      <c r="D152" s="47">
        <v>34</v>
      </c>
      <c r="E152" s="47">
        <v>20</v>
      </c>
      <c r="F152" s="47">
        <v>7</v>
      </c>
      <c r="G152" s="47" t="s">
        <v>68</v>
      </c>
      <c r="H152" s="47" t="s">
        <v>82</v>
      </c>
      <c r="I152" s="47" t="s">
        <v>87</v>
      </c>
      <c r="J152" s="46"/>
    </row>
    <row r="153" spans="2:10">
      <c r="B153" s="104" t="s">
        <v>309</v>
      </c>
      <c r="C153" s="104" t="s">
        <v>310</v>
      </c>
      <c r="D153" s="47">
        <v>34</v>
      </c>
      <c r="E153" s="47">
        <v>20</v>
      </c>
      <c r="F153" s="47">
        <v>7</v>
      </c>
      <c r="G153" s="47" t="s">
        <v>68</v>
      </c>
      <c r="H153" s="47" t="s">
        <v>82</v>
      </c>
      <c r="I153" s="47" t="s">
        <v>87</v>
      </c>
      <c r="J153" s="46"/>
    </row>
    <row r="154" spans="2:10">
      <c r="B154" s="104" t="s">
        <v>416</v>
      </c>
      <c r="C154" s="104" t="s">
        <v>417</v>
      </c>
      <c r="D154" s="47">
        <v>34</v>
      </c>
      <c r="E154" s="47">
        <v>20</v>
      </c>
      <c r="F154" s="47">
        <v>7</v>
      </c>
      <c r="G154" s="47" t="s">
        <v>68</v>
      </c>
      <c r="H154" s="47" t="s">
        <v>82</v>
      </c>
      <c r="I154" s="47" t="s">
        <v>87</v>
      </c>
      <c r="J154" s="46"/>
    </row>
    <row r="155" spans="2:10">
      <c r="B155" s="104" t="s">
        <v>311</v>
      </c>
      <c r="C155" s="104" t="s">
        <v>312</v>
      </c>
      <c r="D155" s="47">
        <v>34</v>
      </c>
      <c r="E155" s="47">
        <v>20</v>
      </c>
      <c r="F155" s="47">
        <v>7</v>
      </c>
      <c r="G155" s="47" t="s">
        <v>68</v>
      </c>
      <c r="H155" s="47" t="s">
        <v>82</v>
      </c>
      <c r="I155" s="47" t="s">
        <v>87</v>
      </c>
      <c r="J155" s="46"/>
    </row>
    <row r="156" spans="2:10">
      <c r="B156" s="104" t="s">
        <v>313</v>
      </c>
      <c r="C156" s="104" t="s">
        <v>314</v>
      </c>
      <c r="D156" s="47">
        <v>34</v>
      </c>
      <c r="E156" s="47">
        <v>20</v>
      </c>
      <c r="F156" s="47">
        <v>7</v>
      </c>
      <c r="G156" s="47" t="s">
        <v>68</v>
      </c>
      <c r="H156" s="47" t="s">
        <v>82</v>
      </c>
      <c r="I156" s="47" t="s">
        <v>87</v>
      </c>
      <c r="J156" s="46"/>
    </row>
    <row r="157" spans="2:10">
      <c r="B157" s="104" t="s">
        <v>315</v>
      </c>
      <c r="C157" s="104" t="s">
        <v>316</v>
      </c>
      <c r="D157" s="47">
        <v>34</v>
      </c>
      <c r="E157" s="47">
        <v>20</v>
      </c>
      <c r="F157" s="47">
        <v>7</v>
      </c>
      <c r="G157" s="47" t="s">
        <v>68</v>
      </c>
      <c r="H157" s="47" t="s">
        <v>82</v>
      </c>
      <c r="I157" s="47" t="s">
        <v>87</v>
      </c>
      <c r="J157" s="46"/>
    </row>
    <row r="158" spans="2:10">
      <c r="B158" s="104" t="s">
        <v>646</v>
      </c>
      <c r="C158" s="104" t="s">
        <v>636</v>
      </c>
      <c r="D158" s="47">
        <v>34</v>
      </c>
      <c r="E158" s="47">
        <v>20</v>
      </c>
      <c r="F158" s="47">
        <v>7</v>
      </c>
      <c r="G158" s="47" t="s">
        <v>68</v>
      </c>
      <c r="H158" s="47" t="s">
        <v>82</v>
      </c>
      <c r="I158" s="47" t="s">
        <v>87</v>
      </c>
      <c r="J158" s="46"/>
    </row>
    <row r="159" spans="2:10">
      <c r="B159" s="104" t="s">
        <v>635</v>
      </c>
      <c r="C159" s="104" t="s">
        <v>641</v>
      </c>
      <c r="D159" s="47">
        <v>34</v>
      </c>
      <c r="E159" s="47">
        <v>20</v>
      </c>
      <c r="F159" s="47">
        <v>7</v>
      </c>
      <c r="G159" s="47" t="s">
        <v>68</v>
      </c>
      <c r="H159" s="47" t="s">
        <v>82</v>
      </c>
      <c r="I159" s="47" t="s">
        <v>87</v>
      </c>
      <c r="J159" s="46"/>
    </row>
    <row r="160" spans="2:10">
      <c r="B160" s="104" t="s">
        <v>637</v>
      </c>
      <c r="C160" s="104" t="s">
        <v>642</v>
      </c>
      <c r="D160" s="47">
        <v>34</v>
      </c>
      <c r="E160" s="47">
        <v>20</v>
      </c>
      <c r="F160" s="47">
        <v>7</v>
      </c>
      <c r="G160" s="47" t="s">
        <v>68</v>
      </c>
      <c r="H160" s="47" t="s">
        <v>82</v>
      </c>
      <c r="I160" s="47" t="s">
        <v>87</v>
      </c>
      <c r="J160" s="46"/>
    </row>
    <row r="161" spans="2:10">
      <c r="B161" s="104" t="s">
        <v>638</v>
      </c>
      <c r="C161" s="104" t="s">
        <v>643</v>
      </c>
      <c r="D161" s="47">
        <v>34</v>
      </c>
      <c r="E161" s="47">
        <v>20</v>
      </c>
      <c r="F161" s="47">
        <v>7</v>
      </c>
      <c r="G161" s="47" t="s">
        <v>68</v>
      </c>
      <c r="H161" s="47" t="s">
        <v>82</v>
      </c>
      <c r="I161" s="47" t="s">
        <v>87</v>
      </c>
      <c r="J161" s="46"/>
    </row>
    <row r="162" spans="2:10">
      <c r="B162" s="104" t="s">
        <v>639</v>
      </c>
      <c r="C162" s="104" t="s">
        <v>644</v>
      </c>
      <c r="D162" s="47">
        <v>34</v>
      </c>
      <c r="E162" s="47">
        <v>20</v>
      </c>
      <c r="F162" s="47">
        <v>7</v>
      </c>
      <c r="G162" s="47" t="s">
        <v>68</v>
      </c>
      <c r="H162" s="47" t="s">
        <v>82</v>
      </c>
      <c r="I162" s="47" t="s">
        <v>87</v>
      </c>
      <c r="J162" s="46"/>
    </row>
    <row r="163" spans="2:10">
      <c r="B163" s="104" t="s">
        <v>640</v>
      </c>
      <c r="C163" s="104" t="s">
        <v>645</v>
      </c>
      <c r="D163" s="47">
        <v>34</v>
      </c>
      <c r="E163" s="47">
        <v>20</v>
      </c>
      <c r="F163" s="47">
        <v>7</v>
      </c>
      <c r="G163" s="47" t="s">
        <v>68</v>
      </c>
      <c r="H163" s="47" t="s">
        <v>82</v>
      </c>
      <c r="I163" s="47" t="s">
        <v>87</v>
      </c>
      <c r="J163" s="46"/>
    </row>
    <row r="164" spans="2:10">
      <c r="B164" s="104" t="s">
        <v>451</v>
      </c>
      <c r="C164" s="104" t="s">
        <v>452</v>
      </c>
      <c r="D164" s="47">
        <v>57</v>
      </c>
      <c r="E164" s="47">
        <v>20</v>
      </c>
      <c r="F164" s="47">
        <v>7</v>
      </c>
      <c r="G164" s="47" t="s">
        <v>68</v>
      </c>
      <c r="H164" s="47" t="s">
        <v>82</v>
      </c>
      <c r="I164" s="47" t="s">
        <v>87</v>
      </c>
      <c r="J164" s="46"/>
    </row>
    <row r="165" spans="2:10">
      <c r="B165" s="104" t="s">
        <v>453</v>
      </c>
      <c r="C165" s="104" t="s">
        <v>454</v>
      </c>
      <c r="D165" s="47">
        <v>57</v>
      </c>
      <c r="E165" s="47">
        <v>20</v>
      </c>
      <c r="F165" s="47">
        <v>7</v>
      </c>
      <c r="G165" s="47" t="s">
        <v>68</v>
      </c>
      <c r="H165" s="47" t="s">
        <v>82</v>
      </c>
      <c r="I165" s="47" t="s">
        <v>87</v>
      </c>
      <c r="J165" s="46"/>
    </row>
    <row r="166" spans="2:10">
      <c r="B166" s="104" t="s">
        <v>455</v>
      </c>
      <c r="C166" s="104" t="s">
        <v>456</v>
      </c>
      <c r="D166" s="47">
        <v>57</v>
      </c>
      <c r="E166" s="47">
        <v>20</v>
      </c>
      <c r="F166" s="47">
        <v>7</v>
      </c>
      <c r="G166" s="47" t="s">
        <v>68</v>
      </c>
      <c r="H166" s="47" t="s">
        <v>82</v>
      </c>
      <c r="I166" s="47" t="s">
        <v>87</v>
      </c>
      <c r="J166" s="46"/>
    </row>
    <row r="167" spans="2:10">
      <c r="B167" s="104" t="s">
        <v>457</v>
      </c>
      <c r="C167" s="104" t="s">
        <v>458</v>
      </c>
      <c r="D167" s="47">
        <v>57</v>
      </c>
      <c r="E167" s="47">
        <v>20</v>
      </c>
      <c r="F167" s="47">
        <v>7</v>
      </c>
      <c r="G167" s="47" t="s">
        <v>68</v>
      </c>
      <c r="H167" s="47" t="s">
        <v>82</v>
      </c>
      <c r="I167" s="47" t="s">
        <v>87</v>
      </c>
      <c r="J167" s="46"/>
    </row>
    <row r="168" spans="2:10">
      <c r="B168" s="104" t="s">
        <v>459</v>
      </c>
      <c r="C168" s="104" t="s">
        <v>460</v>
      </c>
      <c r="D168" s="47">
        <v>57</v>
      </c>
      <c r="E168" s="47">
        <v>20</v>
      </c>
      <c r="F168" s="47">
        <v>7</v>
      </c>
      <c r="G168" s="47" t="s">
        <v>68</v>
      </c>
      <c r="H168" s="47" t="s">
        <v>82</v>
      </c>
      <c r="I168" s="47" t="s">
        <v>87</v>
      </c>
      <c r="J168" s="46"/>
    </row>
    <row r="169" spans="2:10">
      <c r="B169" s="104" t="s">
        <v>461</v>
      </c>
      <c r="C169" s="104" t="s">
        <v>462</v>
      </c>
      <c r="D169" s="47">
        <v>57</v>
      </c>
      <c r="E169" s="47">
        <v>20</v>
      </c>
      <c r="F169" s="47">
        <v>7</v>
      </c>
      <c r="G169" s="47" t="s">
        <v>68</v>
      </c>
      <c r="H169" s="47" t="s">
        <v>82</v>
      </c>
      <c r="I169" s="47" t="s">
        <v>87</v>
      </c>
      <c r="J169" s="46"/>
    </row>
    <row r="170" spans="2:10">
      <c r="B170" s="104" t="s">
        <v>463</v>
      </c>
      <c r="C170" s="104" t="s">
        <v>464</v>
      </c>
      <c r="D170" s="47">
        <v>57</v>
      </c>
      <c r="E170" s="47">
        <v>20</v>
      </c>
      <c r="F170" s="47">
        <v>7</v>
      </c>
      <c r="G170" s="47" t="s">
        <v>68</v>
      </c>
      <c r="H170" s="47" t="s">
        <v>82</v>
      </c>
      <c r="I170" s="47" t="s">
        <v>87</v>
      </c>
      <c r="J170" s="46"/>
    </row>
    <row r="171" spans="2:10">
      <c r="B171" s="104" t="s">
        <v>465</v>
      </c>
      <c r="C171" s="104" t="s">
        <v>466</v>
      </c>
      <c r="D171" s="47">
        <v>57</v>
      </c>
      <c r="E171" s="47">
        <v>20</v>
      </c>
      <c r="F171" s="47">
        <v>7</v>
      </c>
      <c r="G171" s="47" t="s">
        <v>68</v>
      </c>
      <c r="H171" s="47" t="s">
        <v>82</v>
      </c>
      <c r="I171" s="47" t="s">
        <v>87</v>
      </c>
      <c r="J171" s="46"/>
    </row>
    <row r="172" spans="2:10">
      <c r="B172" s="104" t="s">
        <v>467</v>
      </c>
      <c r="C172" s="104" t="s">
        <v>468</v>
      </c>
      <c r="D172" s="47">
        <v>57</v>
      </c>
      <c r="E172" s="47">
        <v>20</v>
      </c>
      <c r="F172" s="47">
        <v>7</v>
      </c>
      <c r="G172" s="47" t="s">
        <v>68</v>
      </c>
      <c r="H172" s="47" t="s">
        <v>82</v>
      </c>
      <c r="I172" s="47" t="s">
        <v>87</v>
      </c>
      <c r="J172" s="46"/>
    </row>
    <row r="173" spans="2:10">
      <c r="B173" s="104" t="s">
        <v>469</v>
      </c>
      <c r="C173" s="104" t="s">
        <v>470</v>
      </c>
      <c r="D173" s="47">
        <v>57</v>
      </c>
      <c r="E173" s="47">
        <v>20</v>
      </c>
      <c r="F173" s="47">
        <v>7</v>
      </c>
      <c r="G173" s="47" t="s">
        <v>68</v>
      </c>
      <c r="H173" s="47" t="s">
        <v>82</v>
      </c>
      <c r="I173" s="47" t="s">
        <v>87</v>
      </c>
      <c r="J173" s="46"/>
    </row>
    <row r="174" spans="2:10">
      <c r="B174" s="104" t="s">
        <v>471</v>
      </c>
      <c r="C174" s="104" t="s">
        <v>472</v>
      </c>
      <c r="D174" s="47">
        <v>57</v>
      </c>
      <c r="E174" s="47">
        <v>20</v>
      </c>
      <c r="F174" s="47">
        <v>7</v>
      </c>
      <c r="G174" s="47" t="s">
        <v>68</v>
      </c>
      <c r="H174" s="47" t="s">
        <v>82</v>
      </c>
      <c r="I174" s="47" t="s">
        <v>87</v>
      </c>
      <c r="J174" s="46"/>
    </row>
    <row r="175" spans="2:10">
      <c r="B175" s="104" t="s">
        <v>473</v>
      </c>
      <c r="C175" s="104" t="s">
        <v>474</v>
      </c>
      <c r="D175" s="47">
        <v>57</v>
      </c>
      <c r="E175" s="47">
        <v>20</v>
      </c>
      <c r="F175" s="47">
        <v>7</v>
      </c>
      <c r="G175" s="47" t="s">
        <v>68</v>
      </c>
      <c r="H175" s="47" t="s">
        <v>82</v>
      </c>
      <c r="I175" s="47" t="s">
        <v>87</v>
      </c>
      <c r="J175" s="46"/>
    </row>
    <row r="176" spans="2:10">
      <c r="B176" s="104" t="s">
        <v>475</v>
      </c>
      <c r="C176" s="104" t="s">
        <v>476</v>
      </c>
      <c r="D176" s="47">
        <v>57</v>
      </c>
      <c r="E176" s="47">
        <v>20</v>
      </c>
      <c r="F176" s="47">
        <v>7</v>
      </c>
      <c r="G176" s="47" t="s">
        <v>68</v>
      </c>
      <c r="H176" s="47" t="s">
        <v>82</v>
      </c>
      <c r="I176" s="47" t="s">
        <v>87</v>
      </c>
      <c r="J176" s="46"/>
    </row>
    <row r="177" spans="2:10">
      <c r="B177" s="104" t="s">
        <v>477</v>
      </c>
      <c r="C177" s="104" t="s">
        <v>478</v>
      </c>
      <c r="D177" s="47">
        <v>57</v>
      </c>
      <c r="E177" s="47">
        <v>20</v>
      </c>
      <c r="F177" s="47">
        <v>7</v>
      </c>
      <c r="G177" s="47" t="s">
        <v>68</v>
      </c>
      <c r="H177" s="47" t="s">
        <v>82</v>
      </c>
      <c r="I177" s="47" t="s">
        <v>87</v>
      </c>
      <c r="J177" s="46"/>
    </row>
    <row r="178" spans="2:10">
      <c r="B178" s="104" t="s">
        <v>479</v>
      </c>
      <c r="C178" s="104" t="s">
        <v>480</v>
      </c>
      <c r="D178" s="47">
        <v>57</v>
      </c>
      <c r="E178" s="47">
        <v>20</v>
      </c>
      <c r="F178" s="47">
        <v>7</v>
      </c>
      <c r="G178" s="47" t="s">
        <v>68</v>
      </c>
      <c r="H178" s="47" t="s">
        <v>82</v>
      </c>
      <c r="I178" s="47" t="s">
        <v>87</v>
      </c>
      <c r="J178" s="46"/>
    </row>
    <row r="179" spans="2:10">
      <c r="B179" s="104" t="s">
        <v>481</v>
      </c>
      <c r="C179" s="104" t="s">
        <v>482</v>
      </c>
      <c r="D179" s="47">
        <v>57</v>
      </c>
      <c r="E179" s="47">
        <v>20</v>
      </c>
      <c r="F179" s="47">
        <v>7</v>
      </c>
      <c r="G179" s="47" t="s">
        <v>68</v>
      </c>
      <c r="H179" s="47" t="s">
        <v>82</v>
      </c>
      <c r="I179" s="47" t="s">
        <v>87</v>
      </c>
      <c r="J179" s="46"/>
    </row>
    <row r="180" spans="2:10">
      <c r="B180" s="104" t="s">
        <v>647</v>
      </c>
      <c r="C180" s="104" t="s">
        <v>653</v>
      </c>
      <c r="D180" s="47">
        <v>57</v>
      </c>
      <c r="E180" s="47">
        <v>20</v>
      </c>
      <c r="F180" s="47">
        <v>7</v>
      </c>
      <c r="G180" s="47" t="s">
        <v>68</v>
      </c>
      <c r="H180" s="47" t="s">
        <v>82</v>
      </c>
      <c r="I180" s="47" t="s">
        <v>87</v>
      </c>
      <c r="J180" s="46"/>
    </row>
    <row r="181" spans="2:10">
      <c r="B181" s="104" t="s">
        <v>648</v>
      </c>
      <c r="C181" s="104" t="s">
        <v>654</v>
      </c>
      <c r="D181" s="47">
        <v>57</v>
      </c>
      <c r="E181" s="47">
        <v>20</v>
      </c>
      <c r="F181" s="47">
        <v>7</v>
      </c>
      <c r="G181" s="47" t="s">
        <v>68</v>
      </c>
      <c r="H181" s="47" t="s">
        <v>82</v>
      </c>
      <c r="I181" s="47" t="s">
        <v>87</v>
      </c>
      <c r="J181" s="46"/>
    </row>
    <row r="182" spans="2:10">
      <c r="B182" s="104" t="s">
        <v>649</v>
      </c>
      <c r="C182" s="104" t="s">
        <v>655</v>
      </c>
      <c r="D182" s="47">
        <v>57</v>
      </c>
      <c r="E182" s="47">
        <v>20</v>
      </c>
      <c r="F182" s="47">
        <v>7</v>
      </c>
      <c r="G182" s="47" t="s">
        <v>68</v>
      </c>
      <c r="H182" s="47" t="s">
        <v>82</v>
      </c>
      <c r="I182" s="47" t="s">
        <v>87</v>
      </c>
      <c r="J182" s="46"/>
    </row>
    <row r="183" spans="2:10">
      <c r="B183" s="104" t="s">
        <v>650</v>
      </c>
      <c r="C183" s="104" t="s">
        <v>656</v>
      </c>
      <c r="D183" s="47">
        <v>57</v>
      </c>
      <c r="E183" s="47">
        <v>20</v>
      </c>
      <c r="F183" s="47">
        <v>7</v>
      </c>
      <c r="G183" s="47" t="s">
        <v>68</v>
      </c>
      <c r="H183" s="47" t="s">
        <v>82</v>
      </c>
      <c r="I183" s="47" t="s">
        <v>87</v>
      </c>
      <c r="J183" s="46"/>
    </row>
    <row r="184" spans="2:10">
      <c r="B184" s="104" t="s">
        <v>651</v>
      </c>
      <c r="C184" s="104" t="s">
        <v>657</v>
      </c>
      <c r="D184" s="47">
        <v>57</v>
      </c>
      <c r="E184" s="47">
        <v>20</v>
      </c>
      <c r="F184" s="47">
        <v>7</v>
      </c>
      <c r="G184" s="47" t="s">
        <v>68</v>
      </c>
      <c r="H184" s="47" t="s">
        <v>82</v>
      </c>
      <c r="I184" s="47" t="s">
        <v>87</v>
      </c>
      <c r="J184" s="46"/>
    </row>
    <row r="185" spans="2:10">
      <c r="B185" s="104" t="s">
        <v>652</v>
      </c>
      <c r="C185" s="104" t="s">
        <v>658</v>
      </c>
      <c r="D185" s="47">
        <v>57</v>
      </c>
      <c r="E185" s="47">
        <v>20</v>
      </c>
      <c r="F185" s="47">
        <v>7</v>
      </c>
      <c r="G185" s="47" t="s">
        <v>68</v>
      </c>
      <c r="H185" s="47" t="s">
        <v>82</v>
      </c>
      <c r="I185" s="47" t="s">
        <v>87</v>
      </c>
      <c r="J185" s="46"/>
    </row>
    <row r="186" spans="2:10">
      <c r="B186" s="105" t="s">
        <v>317</v>
      </c>
      <c r="C186" s="104"/>
      <c r="D186" s="47"/>
      <c r="E186" s="47"/>
      <c r="F186" s="47"/>
      <c r="G186" s="47"/>
      <c r="H186" s="47"/>
      <c r="I186" s="47"/>
      <c r="J186" s="46"/>
    </row>
    <row r="187" spans="2:10">
      <c r="B187" s="104" t="s">
        <v>318</v>
      </c>
      <c r="C187" s="104" t="s">
        <v>319</v>
      </c>
      <c r="D187" s="47">
        <v>63</v>
      </c>
      <c r="E187" s="47">
        <v>20</v>
      </c>
      <c r="F187" s="47">
        <v>10</v>
      </c>
      <c r="G187" s="47" t="s">
        <v>68</v>
      </c>
      <c r="H187" s="47" t="s">
        <v>82</v>
      </c>
      <c r="I187" s="47" t="s">
        <v>90</v>
      </c>
      <c r="J187" s="46"/>
    </row>
    <row r="188" spans="2:10">
      <c r="B188" s="104" t="s">
        <v>320</v>
      </c>
      <c r="C188" s="104" t="s">
        <v>321</v>
      </c>
      <c r="D188" s="47">
        <v>63</v>
      </c>
      <c r="E188" s="47">
        <v>20</v>
      </c>
      <c r="F188" s="47">
        <v>10</v>
      </c>
      <c r="G188" s="47" t="s">
        <v>68</v>
      </c>
      <c r="H188" s="47" t="s">
        <v>82</v>
      </c>
      <c r="I188" s="47" t="s">
        <v>90</v>
      </c>
      <c r="J188" s="46"/>
    </row>
    <row r="189" spans="2:10">
      <c r="B189" s="104" t="s">
        <v>322</v>
      </c>
      <c r="C189" s="104" t="s">
        <v>323</v>
      </c>
      <c r="D189" s="47">
        <v>63</v>
      </c>
      <c r="E189" s="47">
        <v>20</v>
      </c>
      <c r="F189" s="47">
        <v>10</v>
      </c>
      <c r="G189" s="47" t="s">
        <v>68</v>
      </c>
      <c r="H189" s="47" t="s">
        <v>82</v>
      </c>
      <c r="I189" s="47" t="s">
        <v>90</v>
      </c>
      <c r="J189" s="46"/>
    </row>
    <row r="190" spans="2:10">
      <c r="B190" s="104" t="s">
        <v>324</v>
      </c>
      <c r="C190" s="104" t="s">
        <v>325</v>
      </c>
      <c r="D190" s="47">
        <v>63</v>
      </c>
      <c r="E190" s="47">
        <v>20</v>
      </c>
      <c r="F190" s="47">
        <v>10</v>
      </c>
      <c r="G190" s="47" t="s">
        <v>68</v>
      </c>
      <c r="H190" s="47" t="s">
        <v>82</v>
      </c>
      <c r="I190" s="47" t="s">
        <v>90</v>
      </c>
      <c r="J190" s="46"/>
    </row>
    <row r="191" spans="2:10">
      <c r="B191" s="104" t="s">
        <v>326</v>
      </c>
      <c r="C191" s="104" t="s">
        <v>327</v>
      </c>
      <c r="D191" s="47">
        <v>63</v>
      </c>
      <c r="E191" s="47">
        <v>20</v>
      </c>
      <c r="F191" s="47">
        <v>10</v>
      </c>
      <c r="G191" s="47" t="s">
        <v>68</v>
      </c>
      <c r="H191" s="47" t="s">
        <v>82</v>
      </c>
      <c r="I191" s="47" t="s">
        <v>90</v>
      </c>
      <c r="J191" s="46"/>
    </row>
    <row r="192" spans="2:10">
      <c r="B192" s="104" t="s">
        <v>328</v>
      </c>
      <c r="C192" s="104" t="s">
        <v>329</v>
      </c>
      <c r="D192" s="47">
        <v>63</v>
      </c>
      <c r="E192" s="47">
        <v>20</v>
      </c>
      <c r="F192" s="47">
        <v>10</v>
      </c>
      <c r="G192" s="47" t="s">
        <v>68</v>
      </c>
      <c r="H192" s="47" t="s">
        <v>82</v>
      </c>
      <c r="I192" s="47" t="s">
        <v>90</v>
      </c>
      <c r="J192" s="46"/>
    </row>
    <row r="193" spans="2:10">
      <c r="B193" s="104" t="s">
        <v>330</v>
      </c>
      <c r="C193" s="104" t="s">
        <v>331</v>
      </c>
      <c r="D193" s="47">
        <v>63</v>
      </c>
      <c r="E193" s="47">
        <v>20</v>
      </c>
      <c r="F193" s="47">
        <v>10</v>
      </c>
      <c r="G193" s="47" t="s">
        <v>68</v>
      </c>
      <c r="H193" s="47" t="s">
        <v>82</v>
      </c>
      <c r="I193" s="47" t="s">
        <v>90</v>
      </c>
      <c r="J193" s="46"/>
    </row>
    <row r="194" spans="2:10">
      <c r="B194" s="104" t="s">
        <v>332</v>
      </c>
      <c r="C194" s="104" t="s">
        <v>333</v>
      </c>
      <c r="D194" s="47">
        <v>63</v>
      </c>
      <c r="E194" s="47">
        <v>20</v>
      </c>
      <c r="F194" s="47">
        <v>10</v>
      </c>
      <c r="G194" s="47" t="s">
        <v>68</v>
      </c>
      <c r="H194" s="47" t="s">
        <v>82</v>
      </c>
      <c r="I194" s="47" t="s">
        <v>90</v>
      </c>
      <c r="J194" s="46"/>
    </row>
    <row r="195" spans="2:10">
      <c r="B195" s="104" t="s">
        <v>334</v>
      </c>
      <c r="C195" s="104" t="s">
        <v>335</v>
      </c>
      <c r="D195" s="47">
        <v>63</v>
      </c>
      <c r="E195" s="47">
        <v>20</v>
      </c>
      <c r="F195" s="47">
        <v>10</v>
      </c>
      <c r="G195" s="47" t="s">
        <v>68</v>
      </c>
      <c r="H195" s="47" t="s">
        <v>82</v>
      </c>
      <c r="I195" s="47" t="s">
        <v>90</v>
      </c>
      <c r="J195" s="46"/>
    </row>
    <row r="196" spans="2:10">
      <c r="B196" s="104" t="s">
        <v>336</v>
      </c>
      <c r="C196" s="104" t="s">
        <v>337</v>
      </c>
      <c r="D196" s="47">
        <v>63</v>
      </c>
      <c r="E196" s="47">
        <v>20</v>
      </c>
      <c r="F196" s="47">
        <v>10</v>
      </c>
      <c r="G196" s="47" t="s">
        <v>68</v>
      </c>
      <c r="H196" s="47" t="s">
        <v>82</v>
      </c>
      <c r="I196" s="47" t="s">
        <v>90</v>
      </c>
      <c r="J196" s="46"/>
    </row>
    <row r="197" spans="2:10">
      <c r="B197" s="104" t="s">
        <v>338</v>
      </c>
      <c r="C197" s="104" t="s">
        <v>339</v>
      </c>
      <c r="D197" s="47">
        <v>63</v>
      </c>
      <c r="E197" s="47">
        <v>20</v>
      </c>
      <c r="F197" s="47">
        <v>10</v>
      </c>
      <c r="G197" s="47" t="s">
        <v>68</v>
      </c>
      <c r="H197" s="47" t="s">
        <v>82</v>
      </c>
      <c r="I197" s="47" t="s">
        <v>90</v>
      </c>
      <c r="J197" s="46"/>
    </row>
    <row r="198" spans="2:10">
      <c r="B198" s="104" t="s">
        <v>340</v>
      </c>
      <c r="C198" s="104" t="s">
        <v>341</v>
      </c>
      <c r="D198" s="47">
        <v>63</v>
      </c>
      <c r="E198" s="47">
        <v>20</v>
      </c>
      <c r="F198" s="47">
        <v>10</v>
      </c>
      <c r="G198" s="47" t="s">
        <v>68</v>
      </c>
      <c r="H198" s="47" t="s">
        <v>82</v>
      </c>
      <c r="I198" s="47" t="s">
        <v>90</v>
      </c>
      <c r="J198" s="46"/>
    </row>
    <row r="199" spans="2:10">
      <c r="B199" s="104" t="s">
        <v>418</v>
      </c>
      <c r="C199" s="104" t="s">
        <v>419</v>
      </c>
      <c r="D199" s="47">
        <v>63</v>
      </c>
      <c r="E199" s="47">
        <v>20</v>
      </c>
      <c r="F199" s="47">
        <v>10</v>
      </c>
      <c r="G199" s="47" t="s">
        <v>68</v>
      </c>
      <c r="H199" s="47" t="s">
        <v>82</v>
      </c>
      <c r="I199" s="47" t="s">
        <v>90</v>
      </c>
      <c r="J199" s="46"/>
    </row>
    <row r="200" spans="2:10">
      <c r="B200" s="104" t="s">
        <v>342</v>
      </c>
      <c r="C200" s="104" t="s">
        <v>343</v>
      </c>
      <c r="D200" s="47">
        <v>63</v>
      </c>
      <c r="E200" s="47">
        <v>20</v>
      </c>
      <c r="F200" s="47">
        <v>10</v>
      </c>
      <c r="G200" s="47" t="s">
        <v>68</v>
      </c>
      <c r="H200" s="47" t="s">
        <v>82</v>
      </c>
      <c r="I200" s="47" t="s">
        <v>90</v>
      </c>
      <c r="J200" s="46"/>
    </row>
    <row r="201" spans="2:10">
      <c r="B201" s="104" t="s">
        <v>344</v>
      </c>
      <c r="C201" s="104" t="s">
        <v>345</v>
      </c>
      <c r="D201" s="47">
        <v>63</v>
      </c>
      <c r="E201" s="47">
        <v>20</v>
      </c>
      <c r="F201" s="47">
        <v>10</v>
      </c>
      <c r="G201" s="47" t="s">
        <v>68</v>
      </c>
      <c r="H201" s="47" t="s">
        <v>82</v>
      </c>
      <c r="I201" s="47" t="s">
        <v>90</v>
      </c>
      <c r="J201" s="46"/>
    </row>
    <row r="202" spans="2:10">
      <c r="B202" s="104" t="s">
        <v>346</v>
      </c>
      <c r="C202" s="104" t="s">
        <v>347</v>
      </c>
      <c r="D202" s="47">
        <v>63</v>
      </c>
      <c r="E202" s="47">
        <v>20</v>
      </c>
      <c r="F202" s="47">
        <v>10</v>
      </c>
      <c r="G202" s="47" t="s">
        <v>68</v>
      </c>
      <c r="H202" s="47" t="s">
        <v>82</v>
      </c>
      <c r="I202" s="47" t="s">
        <v>90</v>
      </c>
      <c r="J202" s="46"/>
    </row>
    <row r="203" spans="2:10">
      <c r="B203" s="104" t="s">
        <v>659</v>
      </c>
      <c r="C203" s="104" t="s">
        <v>660</v>
      </c>
      <c r="D203" s="47">
        <v>63</v>
      </c>
      <c r="E203" s="47">
        <v>20</v>
      </c>
      <c r="F203" s="47">
        <v>10</v>
      </c>
      <c r="G203" s="47" t="s">
        <v>68</v>
      </c>
      <c r="H203" s="47" t="s">
        <v>82</v>
      </c>
      <c r="I203" s="47" t="s">
        <v>90</v>
      </c>
      <c r="J203" s="46"/>
    </row>
    <row r="204" spans="2:10">
      <c r="B204" s="104" t="s">
        <v>661</v>
      </c>
      <c r="C204" s="104" t="s">
        <v>666</v>
      </c>
      <c r="D204" s="47">
        <v>63</v>
      </c>
      <c r="E204" s="47">
        <v>20</v>
      </c>
      <c r="F204" s="47">
        <v>10</v>
      </c>
      <c r="G204" s="47" t="s">
        <v>68</v>
      </c>
      <c r="H204" s="47" t="s">
        <v>82</v>
      </c>
      <c r="I204" s="47" t="s">
        <v>90</v>
      </c>
      <c r="J204" s="46"/>
    </row>
    <row r="205" spans="2:10">
      <c r="B205" s="104" t="s">
        <v>662</v>
      </c>
      <c r="C205" s="104" t="s">
        <v>667</v>
      </c>
      <c r="D205" s="47">
        <v>63</v>
      </c>
      <c r="E205" s="47">
        <v>20</v>
      </c>
      <c r="F205" s="47">
        <v>10</v>
      </c>
      <c r="G205" s="47" t="s">
        <v>68</v>
      </c>
      <c r="H205" s="47" t="s">
        <v>82</v>
      </c>
      <c r="I205" s="47" t="s">
        <v>90</v>
      </c>
      <c r="J205" s="46"/>
    </row>
    <row r="206" spans="2:10">
      <c r="B206" s="104" t="s">
        <v>663</v>
      </c>
      <c r="C206" s="104" t="s">
        <v>668</v>
      </c>
      <c r="D206" s="47">
        <v>63</v>
      </c>
      <c r="E206" s="47">
        <v>20</v>
      </c>
      <c r="F206" s="47">
        <v>10</v>
      </c>
      <c r="G206" s="47" t="s">
        <v>68</v>
      </c>
      <c r="H206" s="47" t="s">
        <v>82</v>
      </c>
      <c r="I206" s="47" t="s">
        <v>90</v>
      </c>
      <c r="J206" s="46"/>
    </row>
    <row r="207" spans="2:10">
      <c r="B207" s="104" t="s">
        <v>664</v>
      </c>
      <c r="C207" s="104" t="s">
        <v>669</v>
      </c>
      <c r="D207" s="47">
        <v>63</v>
      </c>
      <c r="E207" s="47">
        <v>20</v>
      </c>
      <c r="F207" s="47">
        <v>10</v>
      </c>
      <c r="G207" s="47" t="s">
        <v>68</v>
      </c>
      <c r="H207" s="47" t="s">
        <v>82</v>
      </c>
      <c r="I207" s="47" t="s">
        <v>90</v>
      </c>
      <c r="J207" s="46"/>
    </row>
    <row r="208" spans="2:10">
      <c r="B208" s="104" t="s">
        <v>665</v>
      </c>
      <c r="C208" s="104" t="s">
        <v>670</v>
      </c>
      <c r="D208" s="47">
        <v>63</v>
      </c>
      <c r="E208" s="47">
        <v>20</v>
      </c>
      <c r="F208" s="47">
        <v>10</v>
      </c>
      <c r="G208" s="47" t="s">
        <v>68</v>
      </c>
      <c r="H208" s="47" t="s">
        <v>82</v>
      </c>
      <c r="I208" s="47" t="s">
        <v>90</v>
      </c>
      <c r="J208" s="46"/>
    </row>
    <row r="209" spans="2:10">
      <c r="B209" s="104" t="s">
        <v>589</v>
      </c>
      <c r="C209" s="104" t="s">
        <v>593</v>
      </c>
      <c r="D209" s="47">
        <v>58</v>
      </c>
      <c r="E209" s="47">
        <v>20</v>
      </c>
      <c r="F209" s="47">
        <v>10</v>
      </c>
      <c r="G209" s="47" t="s">
        <v>549</v>
      </c>
      <c r="H209" s="47" t="s">
        <v>82</v>
      </c>
      <c r="I209" s="47" t="s">
        <v>90</v>
      </c>
      <c r="J209" s="46"/>
    </row>
    <row r="210" spans="2:10">
      <c r="B210" s="104" t="s">
        <v>348</v>
      </c>
      <c r="C210" s="104" t="s">
        <v>349</v>
      </c>
      <c r="D210" s="47">
        <v>63</v>
      </c>
      <c r="E210" s="47">
        <v>20</v>
      </c>
      <c r="F210" s="47">
        <v>10</v>
      </c>
      <c r="G210" s="47" t="s">
        <v>68</v>
      </c>
      <c r="H210" s="47" t="s">
        <v>82</v>
      </c>
      <c r="I210" s="47" t="s">
        <v>90</v>
      </c>
      <c r="J210" s="46"/>
    </row>
    <row r="211" spans="2:10">
      <c r="B211" s="104" t="s">
        <v>350</v>
      </c>
      <c r="C211" s="104" t="s">
        <v>351</v>
      </c>
      <c r="D211" s="47">
        <v>63</v>
      </c>
      <c r="E211" s="47">
        <v>20</v>
      </c>
      <c r="F211" s="47">
        <v>10</v>
      </c>
      <c r="G211" s="47" t="s">
        <v>68</v>
      </c>
      <c r="H211" s="47" t="s">
        <v>82</v>
      </c>
      <c r="I211" s="47" t="s">
        <v>90</v>
      </c>
      <c r="J211" s="46"/>
    </row>
    <row r="212" spans="2:10">
      <c r="B212" s="104" t="s">
        <v>352</v>
      </c>
      <c r="C212" s="104" t="s">
        <v>353</v>
      </c>
      <c r="D212" s="47">
        <v>63</v>
      </c>
      <c r="E212" s="47">
        <v>20</v>
      </c>
      <c r="F212" s="47">
        <v>10</v>
      </c>
      <c r="G212" s="47" t="s">
        <v>68</v>
      </c>
      <c r="H212" s="47" t="s">
        <v>82</v>
      </c>
      <c r="I212" s="47" t="s">
        <v>90</v>
      </c>
      <c r="J212" s="46"/>
    </row>
    <row r="213" spans="2:10">
      <c r="B213" s="104" t="s">
        <v>354</v>
      </c>
      <c r="C213" s="104" t="s">
        <v>355</v>
      </c>
      <c r="D213" s="47">
        <v>63</v>
      </c>
      <c r="E213" s="47">
        <v>20</v>
      </c>
      <c r="F213" s="47">
        <v>10</v>
      </c>
      <c r="G213" s="47" t="s">
        <v>68</v>
      </c>
      <c r="H213" s="47" t="s">
        <v>82</v>
      </c>
      <c r="I213" s="47" t="s">
        <v>90</v>
      </c>
      <c r="J213" s="46"/>
    </row>
    <row r="214" spans="2:10">
      <c r="B214" s="104" t="s">
        <v>356</v>
      </c>
      <c r="C214" s="104" t="s">
        <v>357</v>
      </c>
      <c r="D214" s="47">
        <v>63</v>
      </c>
      <c r="E214" s="47">
        <v>20</v>
      </c>
      <c r="F214" s="47">
        <v>10</v>
      </c>
      <c r="G214" s="47" t="s">
        <v>68</v>
      </c>
      <c r="H214" s="47" t="s">
        <v>82</v>
      </c>
      <c r="I214" s="47" t="s">
        <v>90</v>
      </c>
      <c r="J214" s="46"/>
    </row>
    <row r="215" spans="2:10">
      <c r="B215" s="104" t="s">
        <v>358</v>
      </c>
      <c r="C215" s="104" t="s">
        <v>359</v>
      </c>
      <c r="D215" s="47">
        <v>63</v>
      </c>
      <c r="E215" s="47">
        <v>20</v>
      </c>
      <c r="F215" s="47">
        <v>10</v>
      </c>
      <c r="G215" s="47" t="s">
        <v>68</v>
      </c>
      <c r="H215" s="47" t="s">
        <v>82</v>
      </c>
      <c r="I215" s="47" t="s">
        <v>90</v>
      </c>
      <c r="J215" s="46"/>
    </row>
    <row r="216" spans="2:10">
      <c r="B216" s="104" t="s">
        <v>360</v>
      </c>
      <c r="C216" s="104" t="s">
        <v>361</v>
      </c>
      <c r="D216" s="47">
        <v>63</v>
      </c>
      <c r="E216" s="47">
        <v>20</v>
      </c>
      <c r="F216" s="47">
        <v>10</v>
      </c>
      <c r="G216" s="47" t="s">
        <v>68</v>
      </c>
      <c r="H216" s="47" t="s">
        <v>82</v>
      </c>
      <c r="I216" s="47" t="s">
        <v>90</v>
      </c>
      <c r="J216" s="46"/>
    </row>
    <row r="217" spans="2:10">
      <c r="B217" s="104" t="s">
        <v>362</v>
      </c>
      <c r="C217" s="104" t="s">
        <v>363</v>
      </c>
      <c r="D217" s="47">
        <v>63</v>
      </c>
      <c r="E217" s="47">
        <v>20</v>
      </c>
      <c r="F217" s="47">
        <v>10</v>
      </c>
      <c r="G217" s="47" t="s">
        <v>68</v>
      </c>
      <c r="H217" s="47" t="s">
        <v>82</v>
      </c>
      <c r="I217" s="47" t="s">
        <v>90</v>
      </c>
      <c r="J217" s="46"/>
    </row>
    <row r="218" spans="2:10">
      <c r="B218" s="104" t="s">
        <v>364</v>
      </c>
      <c r="C218" s="104" t="s">
        <v>365</v>
      </c>
      <c r="D218" s="47">
        <v>63</v>
      </c>
      <c r="E218" s="47">
        <v>20</v>
      </c>
      <c r="F218" s="47">
        <v>10</v>
      </c>
      <c r="G218" s="47" t="s">
        <v>68</v>
      </c>
      <c r="H218" s="47" t="s">
        <v>82</v>
      </c>
      <c r="I218" s="47" t="s">
        <v>90</v>
      </c>
      <c r="J218" s="46"/>
    </row>
    <row r="219" spans="2:10">
      <c r="B219" s="104" t="s">
        <v>366</v>
      </c>
      <c r="C219" s="104" t="s">
        <v>367</v>
      </c>
      <c r="D219" s="47">
        <v>63</v>
      </c>
      <c r="E219" s="47">
        <v>20</v>
      </c>
      <c r="F219" s="47">
        <v>10</v>
      </c>
      <c r="G219" s="47" t="s">
        <v>68</v>
      </c>
      <c r="H219" s="47" t="s">
        <v>82</v>
      </c>
      <c r="I219" s="47" t="s">
        <v>90</v>
      </c>
      <c r="J219" s="46"/>
    </row>
    <row r="220" spans="2:10">
      <c r="B220" s="104" t="s">
        <v>368</v>
      </c>
      <c r="C220" s="104" t="s">
        <v>369</v>
      </c>
      <c r="D220" s="47">
        <v>63</v>
      </c>
      <c r="E220" s="47">
        <v>20</v>
      </c>
      <c r="F220" s="47">
        <v>10</v>
      </c>
      <c r="G220" s="47" t="s">
        <v>68</v>
      </c>
      <c r="H220" s="47" t="s">
        <v>82</v>
      </c>
      <c r="I220" s="47" t="s">
        <v>90</v>
      </c>
      <c r="J220" s="46"/>
    </row>
    <row r="221" spans="2:10">
      <c r="B221" s="104" t="s">
        <v>370</v>
      </c>
      <c r="C221" s="104" t="s">
        <v>371</v>
      </c>
      <c r="D221" s="47">
        <v>63</v>
      </c>
      <c r="E221" s="47">
        <v>20</v>
      </c>
      <c r="F221" s="47">
        <v>10</v>
      </c>
      <c r="G221" s="47" t="s">
        <v>68</v>
      </c>
      <c r="H221" s="47" t="s">
        <v>82</v>
      </c>
      <c r="I221" s="47" t="s">
        <v>90</v>
      </c>
      <c r="J221" s="46"/>
    </row>
    <row r="222" spans="2:10">
      <c r="B222" s="104" t="s">
        <v>420</v>
      </c>
      <c r="C222" s="104" t="s">
        <v>421</v>
      </c>
      <c r="D222" s="47">
        <v>63</v>
      </c>
      <c r="E222" s="47">
        <v>20</v>
      </c>
      <c r="F222" s="47">
        <v>10</v>
      </c>
      <c r="G222" s="47" t="s">
        <v>68</v>
      </c>
      <c r="H222" s="47" t="s">
        <v>82</v>
      </c>
      <c r="I222" s="47" t="s">
        <v>90</v>
      </c>
      <c r="J222" s="46"/>
    </row>
    <row r="223" spans="2:10">
      <c r="B223" s="104" t="s">
        <v>372</v>
      </c>
      <c r="C223" s="104" t="s">
        <v>373</v>
      </c>
      <c r="D223" s="47">
        <v>63</v>
      </c>
      <c r="E223" s="47">
        <v>20</v>
      </c>
      <c r="F223" s="47">
        <v>10</v>
      </c>
      <c r="G223" s="47" t="s">
        <v>68</v>
      </c>
      <c r="H223" s="47" t="s">
        <v>82</v>
      </c>
      <c r="I223" s="47" t="s">
        <v>90</v>
      </c>
      <c r="J223" s="46"/>
    </row>
    <row r="224" spans="2:10">
      <c r="B224" s="104" t="s">
        <v>374</v>
      </c>
      <c r="C224" s="104" t="s">
        <v>375</v>
      </c>
      <c r="D224" s="47">
        <v>63</v>
      </c>
      <c r="E224" s="47">
        <v>20</v>
      </c>
      <c r="F224" s="47">
        <v>10</v>
      </c>
      <c r="G224" s="47" t="s">
        <v>68</v>
      </c>
      <c r="H224" s="47" t="s">
        <v>82</v>
      </c>
      <c r="I224" s="47" t="s">
        <v>90</v>
      </c>
      <c r="J224" s="46"/>
    </row>
    <row r="225" spans="2:10">
      <c r="B225" s="104" t="s">
        <v>376</v>
      </c>
      <c r="C225" s="104" t="s">
        <v>377</v>
      </c>
      <c r="D225" s="47">
        <v>63</v>
      </c>
      <c r="E225" s="47">
        <v>20</v>
      </c>
      <c r="F225" s="47">
        <v>10</v>
      </c>
      <c r="G225" s="47" t="s">
        <v>68</v>
      </c>
      <c r="H225" s="47" t="s">
        <v>82</v>
      </c>
      <c r="I225" s="47" t="s">
        <v>90</v>
      </c>
      <c r="J225" s="46"/>
    </row>
    <row r="226" spans="2:10">
      <c r="B226" s="104" t="s">
        <v>689</v>
      </c>
      <c r="C226" s="104" t="s">
        <v>690</v>
      </c>
      <c r="D226" s="47">
        <v>63</v>
      </c>
      <c r="E226" s="47">
        <v>20</v>
      </c>
      <c r="F226" s="47">
        <v>10</v>
      </c>
      <c r="G226" s="47" t="s">
        <v>68</v>
      </c>
      <c r="H226" s="47" t="s">
        <v>82</v>
      </c>
      <c r="I226" s="47" t="s">
        <v>90</v>
      </c>
      <c r="J226" s="46"/>
    </row>
    <row r="227" spans="2:10">
      <c r="B227" s="104" t="s">
        <v>691</v>
      </c>
      <c r="C227" s="104" t="s">
        <v>696</v>
      </c>
      <c r="D227" s="47">
        <v>63</v>
      </c>
      <c r="E227" s="47">
        <v>20</v>
      </c>
      <c r="F227" s="47">
        <v>10</v>
      </c>
      <c r="G227" s="47" t="s">
        <v>68</v>
      </c>
      <c r="H227" s="47" t="s">
        <v>82</v>
      </c>
      <c r="I227" s="47" t="s">
        <v>90</v>
      </c>
      <c r="J227" s="46"/>
    </row>
    <row r="228" spans="2:10">
      <c r="B228" s="104" t="s">
        <v>692</v>
      </c>
      <c r="C228" s="104" t="s">
        <v>697</v>
      </c>
      <c r="D228" s="47">
        <v>63</v>
      </c>
      <c r="E228" s="47">
        <v>20</v>
      </c>
      <c r="F228" s="47">
        <v>10</v>
      </c>
      <c r="G228" s="47" t="s">
        <v>68</v>
      </c>
      <c r="H228" s="47" t="s">
        <v>82</v>
      </c>
      <c r="I228" s="47" t="s">
        <v>90</v>
      </c>
      <c r="J228" s="46"/>
    </row>
    <row r="229" spans="2:10">
      <c r="B229" s="104" t="s">
        <v>693</v>
      </c>
      <c r="C229" s="104" t="s">
        <v>698</v>
      </c>
      <c r="D229" s="47">
        <v>63</v>
      </c>
      <c r="E229" s="47">
        <v>20</v>
      </c>
      <c r="F229" s="47">
        <v>10</v>
      </c>
      <c r="G229" s="47" t="s">
        <v>68</v>
      </c>
      <c r="H229" s="47" t="s">
        <v>82</v>
      </c>
      <c r="I229" s="47" t="s">
        <v>90</v>
      </c>
      <c r="J229" s="46"/>
    </row>
    <row r="230" spans="2:10">
      <c r="B230" s="104" t="s">
        <v>694</v>
      </c>
      <c r="C230" s="104" t="s">
        <v>699</v>
      </c>
      <c r="D230" s="47">
        <v>63</v>
      </c>
      <c r="E230" s="47">
        <v>20</v>
      </c>
      <c r="F230" s="47">
        <v>10</v>
      </c>
      <c r="G230" s="47" t="s">
        <v>68</v>
      </c>
      <c r="H230" s="47" t="s">
        <v>82</v>
      </c>
      <c r="I230" s="47" t="s">
        <v>90</v>
      </c>
      <c r="J230" s="46"/>
    </row>
    <row r="231" spans="2:10">
      <c r="B231" s="104" t="s">
        <v>695</v>
      </c>
      <c r="C231" s="104" t="s">
        <v>700</v>
      </c>
      <c r="D231" s="47">
        <v>63</v>
      </c>
      <c r="E231" s="47">
        <v>20</v>
      </c>
      <c r="F231" s="47">
        <v>10</v>
      </c>
      <c r="G231" s="47" t="s">
        <v>68</v>
      </c>
      <c r="H231" s="47" t="s">
        <v>82</v>
      </c>
      <c r="I231" s="47" t="s">
        <v>90</v>
      </c>
      <c r="J231" s="46"/>
    </row>
    <row r="232" spans="2:10">
      <c r="B232" s="104" t="s">
        <v>483</v>
      </c>
      <c r="C232" s="104" t="s">
        <v>484</v>
      </c>
      <c r="D232" s="47">
        <v>63</v>
      </c>
      <c r="E232" s="47">
        <v>20</v>
      </c>
      <c r="F232" s="47">
        <v>10</v>
      </c>
      <c r="G232" s="47" t="s">
        <v>68</v>
      </c>
      <c r="H232" s="47" t="s">
        <v>82</v>
      </c>
      <c r="I232" s="47" t="s">
        <v>90</v>
      </c>
      <c r="J232" s="46"/>
    </row>
    <row r="233" spans="2:10">
      <c r="B233" s="104" t="s">
        <v>485</v>
      </c>
      <c r="C233" s="104" t="s">
        <v>486</v>
      </c>
      <c r="D233" s="47">
        <v>63</v>
      </c>
      <c r="E233" s="47">
        <v>20</v>
      </c>
      <c r="F233" s="47">
        <v>10</v>
      </c>
      <c r="G233" s="47" t="s">
        <v>68</v>
      </c>
      <c r="H233" s="47" t="s">
        <v>82</v>
      </c>
      <c r="I233" s="47" t="s">
        <v>90</v>
      </c>
      <c r="J233" s="46"/>
    </row>
    <row r="234" spans="2:10">
      <c r="B234" s="104" t="s">
        <v>487</v>
      </c>
      <c r="C234" s="104" t="s">
        <v>488</v>
      </c>
      <c r="D234" s="47">
        <v>63</v>
      </c>
      <c r="E234" s="47">
        <v>20</v>
      </c>
      <c r="F234" s="47">
        <v>10</v>
      </c>
      <c r="G234" s="47" t="s">
        <v>68</v>
      </c>
      <c r="H234" s="47" t="s">
        <v>82</v>
      </c>
      <c r="I234" s="47" t="s">
        <v>90</v>
      </c>
      <c r="J234" s="46"/>
    </row>
    <row r="235" spans="2:10">
      <c r="B235" s="104" t="s">
        <v>489</v>
      </c>
      <c r="C235" s="104" t="s">
        <v>490</v>
      </c>
      <c r="D235" s="47">
        <v>63</v>
      </c>
      <c r="E235" s="47">
        <v>20</v>
      </c>
      <c r="F235" s="47">
        <v>10</v>
      </c>
      <c r="G235" s="47" t="s">
        <v>68</v>
      </c>
      <c r="H235" s="47" t="s">
        <v>82</v>
      </c>
      <c r="I235" s="47" t="s">
        <v>90</v>
      </c>
      <c r="J235" s="46"/>
    </row>
    <row r="236" spans="2:10">
      <c r="B236" s="104" t="s">
        <v>491</v>
      </c>
      <c r="C236" s="104" t="s">
        <v>492</v>
      </c>
      <c r="D236" s="47">
        <v>63</v>
      </c>
      <c r="E236" s="47">
        <v>20</v>
      </c>
      <c r="F236" s="47">
        <v>10</v>
      </c>
      <c r="G236" s="47" t="s">
        <v>68</v>
      </c>
      <c r="H236" s="47" t="s">
        <v>82</v>
      </c>
      <c r="I236" s="47" t="s">
        <v>90</v>
      </c>
      <c r="J236" s="46"/>
    </row>
    <row r="237" spans="2:10">
      <c r="B237" s="104" t="s">
        <v>493</v>
      </c>
      <c r="C237" s="104" t="s">
        <v>494</v>
      </c>
      <c r="D237" s="47">
        <v>63</v>
      </c>
      <c r="E237" s="47">
        <v>20</v>
      </c>
      <c r="F237" s="47">
        <v>10</v>
      </c>
      <c r="G237" s="47" t="s">
        <v>68</v>
      </c>
      <c r="H237" s="47" t="s">
        <v>82</v>
      </c>
      <c r="I237" s="47" t="s">
        <v>90</v>
      </c>
      <c r="J237" s="46"/>
    </row>
    <row r="238" spans="2:10">
      <c r="B238" s="104" t="s">
        <v>495</v>
      </c>
      <c r="C238" s="104" t="s">
        <v>496</v>
      </c>
      <c r="D238" s="47">
        <v>63</v>
      </c>
      <c r="E238" s="47">
        <v>20</v>
      </c>
      <c r="F238" s="47">
        <v>10</v>
      </c>
      <c r="G238" s="47" t="s">
        <v>68</v>
      </c>
      <c r="H238" s="47" t="s">
        <v>82</v>
      </c>
      <c r="I238" s="47" t="s">
        <v>90</v>
      </c>
      <c r="J238" s="46"/>
    </row>
    <row r="239" spans="2:10">
      <c r="B239" s="104" t="s">
        <v>497</v>
      </c>
      <c r="C239" s="104" t="s">
        <v>498</v>
      </c>
      <c r="D239" s="47">
        <v>63</v>
      </c>
      <c r="E239" s="47">
        <v>20</v>
      </c>
      <c r="F239" s="47">
        <v>10</v>
      </c>
      <c r="G239" s="47" t="s">
        <v>68</v>
      </c>
      <c r="H239" s="47" t="s">
        <v>82</v>
      </c>
      <c r="I239" s="47" t="s">
        <v>90</v>
      </c>
      <c r="J239" s="46"/>
    </row>
    <row r="240" spans="2:10">
      <c r="B240" s="104" t="s">
        <v>499</v>
      </c>
      <c r="C240" s="104" t="s">
        <v>500</v>
      </c>
      <c r="D240" s="47">
        <v>63</v>
      </c>
      <c r="E240" s="47">
        <v>20</v>
      </c>
      <c r="F240" s="47">
        <v>10</v>
      </c>
      <c r="G240" s="47" t="s">
        <v>68</v>
      </c>
      <c r="H240" s="47" t="s">
        <v>82</v>
      </c>
      <c r="I240" s="47" t="s">
        <v>90</v>
      </c>
      <c r="J240" s="46"/>
    </row>
    <row r="241" spans="2:10">
      <c r="B241" s="104" t="s">
        <v>501</v>
      </c>
      <c r="C241" s="104" t="s">
        <v>502</v>
      </c>
      <c r="D241" s="47">
        <v>63</v>
      </c>
      <c r="E241" s="47">
        <v>20</v>
      </c>
      <c r="F241" s="47">
        <v>10</v>
      </c>
      <c r="G241" s="47" t="s">
        <v>68</v>
      </c>
      <c r="H241" s="47" t="s">
        <v>82</v>
      </c>
      <c r="I241" s="47" t="s">
        <v>90</v>
      </c>
      <c r="J241" s="46"/>
    </row>
    <row r="242" spans="2:10">
      <c r="B242" s="104" t="s">
        <v>503</v>
      </c>
      <c r="C242" s="104" t="s">
        <v>504</v>
      </c>
      <c r="D242" s="47">
        <v>63</v>
      </c>
      <c r="E242" s="47">
        <v>20</v>
      </c>
      <c r="F242" s="47">
        <v>10</v>
      </c>
      <c r="G242" s="47" t="s">
        <v>68</v>
      </c>
      <c r="H242" s="47" t="s">
        <v>82</v>
      </c>
      <c r="I242" s="47" t="s">
        <v>90</v>
      </c>
      <c r="J242" s="46"/>
    </row>
    <row r="243" spans="2:10">
      <c r="B243" s="104" t="s">
        <v>505</v>
      </c>
      <c r="C243" s="104" t="s">
        <v>506</v>
      </c>
      <c r="D243" s="47">
        <v>63</v>
      </c>
      <c r="E243" s="47">
        <v>20</v>
      </c>
      <c r="F243" s="47">
        <v>10</v>
      </c>
      <c r="G243" s="47" t="s">
        <v>68</v>
      </c>
      <c r="H243" s="47" t="s">
        <v>82</v>
      </c>
      <c r="I243" s="47" t="s">
        <v>90</v>
      </c>
      <c r="J243" s="46"/>
    </row>
    <row r="244" spans="2:10">
      <c r="B244" s="104" t="s">
        <v>507</v>
      </c>
      <c r="C244" s="104" t="s">
        <v>508</v>
      </c>
      <c r="D244" s="47">
        <v>63</v>
      </c>
      <c r="E244" s="47">
        <v>20</v>
      </c>
      <c r="F244" s="47">
        <v>10</v>
      </c>
      <c r="G244" s="47" t="s">
        <v>68</v>
      </c>
      <c r="H244" s="47" t="s">
        <v>82</v>
      </c>
      <c r="I244" s="47" t="s">
        <v>90</v>
      </c>
      <c r="J244" s="46"/>
    </row>
    <row r="245" spans="2:10">
      <c r="B245" s="104" t="s">
        <v>509</v>
      </c>
      <c r="C245" s="104" t="s">
        <v>510</v>
      </c>
      <c r="D245" s="47">
        <v>63</v>
      </c>
      <c r="E245" s="47">
        <v>20</v>
      </c>
      <c r="F245" s="47">
        <v>10</v>
      </c>
      <c r="G245" s="47" t="s">
        <v>68</v>
      </c>
      <c r="H245" s="47" t="s">
        <v>82</v>
      </c>
      <c r="I245" s="47" t="s">
        <v>90</v>
      </c>
      <c r="J245" s="46"/>
    </row>
    <row r="246" spans="2:10">
      <c r="B246" s="104" t="s">
        <v>511</v>
      </c>
      <c r="C246" s="104" t="s">
        <v>512</v>
      </c>
      <c r="D246" s="47">
        <v>63</v>
      </c>
      <c r="E246" s="47">
        <v>20</v>
      </c>
      <c r="F246" s="47">
        <v>10</v>
      </c>
      <c r="G246" s="47" t="s">
        <v>68</v>
      </c>
      <c r="H246" s="47" t="s">
        <v>82</v>
      </c>
      <c r="I246" s="47" t="s">
        <v>90</v>
      </c>
      <c r="J246" s="46"/>
    </row>
    <row r="247" spans="2:10">
      <c r="B247" s="104" t="s">
        <v>513</v>
      </c>
      <c r="C247" s="104" t="s">
        <v>514</v>
      </c>
      <c r="D247" s="47">
        <v>63</v>
      </c>
      <c r="E247" s="47">
        <v>20</v>
      </c>
      <c r="F247" s="47">
        <v>10</v>
      </c>
      <c r="G247" s="47" t="s">
        <v>68</v>
      </c>
      <c r="H247" s="47" t="s">
        <v>82</v>
      </c>
      <c r="I247" s="47" t="s">
        <v>90</v>
      </c>
      <c r="J247" s="46"/>
    </row>
    <row r="248" spans="2:10">
      <c r="B248" s="104" t="s">
        <v>671</v>
      </c>
      <c r="C248" s="104" t="s">
        <v>672</v>
      </c>
      <c r="D248" s="47">
        <v>63</v>
      </c>
      <c r="E248" s="47">
        <v>20</v>
      </c>
      <c r="F248" s="47">
        <v>10</v>
      </c>
      <c r="G248" s="47" t="s">
        <v>68</v>
      </c>
      <c r="H248" s="47" t="s">
        <v>82</v>
      </c>
      <c r="I248" s="47" t="s">
        <v>90</v>
      </c>
      <c r="J248" s="46"/>
    </row>
    <row r="249" spans="2:10">
      <c r="B249" s="104" t="s">
        <v>673</v>
      </c>
      <c r="C249" s="104" t="s">
        <v>678</v>
      </c>
      <c r="D249" s="47">
        <v>63</v>
      </c>
      <c r="E249" s="47">
        <v>20</v>
      </c>
      <c r="F249" s="47">
        <v>10</v>
      </c>
      <c r="G249" s="47" t="s">
        <v>68</v>
      </c>
      <c r="H249" s="47" t="s">
        <v>82</v>
      </c>
      <c r="I249" s="47" t="s">
        <v>90</v>
      </c>
      <c r="J249" s="46"/>
    </row>
    <row r="250" spans="2:10">
      <c r="B250" s="104" t="s">
        <v>674</v>
      </c>
      <c r="C250" s="104" t="s">
        <v>679</v>
      </c>
      <c r="D250" s="47">
        <v>63</v>
      </c>
      <c r="E250" s="47">
        <v>20</v>
      </c>
      <c r="F250" s="47">
        <v>10</v>
      </c>
      <c r="G250" s="47" t="s">
        <v>68</v>
      </c>
      <c r="H250" s="47" t="s">
        <v>82</v>
      </c>
      <c r="I250" s="47" t="s">
        <v>90</v>
      </c>
      <c r="J250" s="46"/>
    </row>
    <row r="251" spans="2:10">
      <c r="B251" s="104" t="s">
        <v>675</v>
      </c>
      <c r="C251" s="104" t="s">
        <v>680</v>
      </c>
      <c r="D251" s="47">
        <v>63</v>
      </c>
      <c r="E251" s="47">
        <v>20</v>
      </c>
      <c r="F251" s="47">
        <v>10</v>
      </c>
      <c r="G251" s="47" t="s">
        <v>68</v>
      </c>
      <c r="H251" s="47" t="s">
        <v>82</v>
      </c>
      <c r="I251" s="47" t="s">
        <v>90</v>
      </c>
      <c r="J251" s="46"/>
    </row>
    <row r="252" spans="2:10">
      <c r="B252" s="104" t="s">
        <v>676</v>
      </c>
      <c r="C252" s="104" t="s">
        <v>681</v>
      </c>
      <c r="D252" s="47">
        <v>63</v>
      </c>
      <c r="E252" s="47">
        <v>20</v>
      </c>
      <c r="F252" s="47">
        <v>10</v>
      </c>
      <c r="G252" s="47" t="s">
        <v>68</v>
      </c>
      <c r="H252" s="47" t="s">
        <v>82</v>
      </c>
      <c r="I252" s="47" t="s">
        <v>90</v>
      </c>
      <c r="J252" s="46"/>
    </row>
    <row r="253" spans="2:10">
      <c r="B253" s="104" t="s">
        <v>677</v>
      </c>
      <c r="C253" s="104" t="s">
        <v>682</v>
      </c>
      <c r="D253" s="47">
        <v>63</v>
      </c>
      <c r="E253" s="47">
        <v>20</v>
      </c>
      <c r="F253" s="47">
        <v>10</v>
      </c>
      <c r="G253" s="47" t="s">
        <v>68</v>
      </c>
      <c r="H253" s="47" t="s">
        <v>82</v>
      </c>
      <c r="I253" s="47" t="s">
        <v>90</v>
      </c>
      <c r="J253" s="46"/>
    </row>
    <row r="254" spans="2:10">
      <c r="B254" s="105" t="s">
        <v>378</v>
      </c>
      <c r="C254" s="104"/>
      <c r="D254" s="47"/>
      <c r="E254" s="47"/>
      <c r="F254" s="47"/>
      <c r="G254" s="47"/>
      <c r="H254" s="47"/>
      <c r="I254" s="47"/>
      <c r="J254" s="46"/>
    </row>
    <row r="255" spans="2:10">
      <c r="B255" s="104" t="s">
        <v>438</v>
      </c>
      <c r="C255" s="104" t="s">
        <v>440</v>
      </c>
      <c r="D255" s="47">
        <v>63</v>
      </c>
      <c r="E255" s="47">
        <v>20</v>
      </c>
      <c r="F255" s="47">
        <v>7</v>
      </c>
      <c r="G255" s="47" t="s">
        <v>91</v>
      </c>
      <c r="H255" s="47" t="s">
        <v>82</v>
      </c>
      <c r="I255" s="47" t="s">
        <v>87</v>
      </c>
      <c r="J255" s="46"/>
    </row>
    <row r="256" spans="2:10">
      <c r="B256" s="104" t="s">
        <v>439</v>
      </c>
      <c r="C256" s="104" t="s">
        <v>441</v>
      </c>
      <c r="D256" s="47">
        <v>63</v>
      </c>
      <c r="E256" s="47">
        <v>20</v>
      </c>
      <c r="F256" s="47">
        <v>7</v>
      </c>
      <c r="G256" s="47" t="s">
        <v>91</v>
      </c>
      <c r="H256" s="47" t="s">
        <v>82</v>
      </c>
      <c r="I256" s="47" t="s">
        <v>87</v>
      </c>
      <c r="J256" s="46"/>
    </row>
    <row r="257" spans="2:10">
      <c r="B257" s="104" t="s">
        <v>379</v>
      </c>
      <c r="C257" s="104" t="s">
        <v>380</v>
      </c>
      <c r="D257" s="47">
        <v>59</v>
      </c>
      <c r="E257" s="47">
        <v>20</v>
      </c>
      <c r="F257" s="47">
        <v>7</v>
      </c>
      <c r="G257" s="47" t="s">
        <v>91</v>
      </c>
      <c r="H257" s="47" t="s">
        <v>82</v>
      </c>
      <c r="I257" s="47" t="s">
        <v>87</v>
      </c>
      <c r="J257" s="46"/>
    </row>
    <row r="258" spans="2:10">
      <c r="B258" s="104" t="s">
        <v>381</v>
      </c>
      <c r="C258" s="104" t="s">
        <v>382</v>
      </c>
      <c r="D258" s="47">
        <v>59</v>
      </c>
      <c r="E258" s="47">
        <v>20</v>
      </c>
      <c r="F258" s="47">
        <v>7</v>
      </c>
      <c r="G258" s="47" t="s">
        <v>91</v>
      </c>
      <c r="H258" s="47" t="s">
        <v>82</v>
      </c>
      <c r="I258" s="47" t="s">
        <v>87</v>
      </c>
      <c r="J258" s="46"/>
    </row>
    <row r="259" spans="2:10">
      <c r="B259" s="104" t="s">
        <v>383</v>
      </c>
      <c r="C259" s="104" t="s">
        <v>384</v>
      </c>
      <c r="D259" s="47">
        <v>58</v>
      </c>
      <c r="E259" s="47">
        <v>20</v>
      </c>
      <c r="F259" s="47">
        <v>7</v>
      </c>
      <c r="G259" s="47" t="s">
        <v>91</v>
      </c>
      <c r="H259" s="47" t="s">
        <v>82</v>
      </c>
      <c r="I259" s="47" t="s">
        <v>87</v>
      </c>
      <c r="J259" s="46"/>
    </row>
    <row r="260" spans="2:10">
      <c r="B260" s="104" t="s">
        <v>385</v>
      </c>
      <c r="C260" s="104" t="s">
        <v>386</v>
      </c>
      <c r="D260" s="47">
        <v>58</v>
      </c>
      <c r="E260" s="47">
        <v>20</v>
      </c>
      <c r="F260" s="47">
        <v>7</v>
      </c>
      <c r="G260" s="47" t="s">
        <v>91</v>
      </c>
      <c r="H260" s="47" t="s">
        <v>82</v>
      </c>
      <c r="I260" s="47" t="s">
        <v>87</v>
      </c>
      <c r="J260" s="46"/>
    </row>
    <row r="261" spans="2:10">
      <c r="B261" s="104" t="s">
        <v>387</v>
      </c>
      <c r="C261" s="104" t="s">
        <v>388</v>
      </c>
      <c r="D261" s="47">
        <v>58</v>
      </c>
      <c r="E261" s="47">
        <v>20</v>
      </c>
      <c r="F261" s="47">
        <v>7</v>
      </c>
      <c r="G261" s="47" t="s">
        <v>91</v>
      </c>
      <c r="H261" s="47" t="s">
        <v>82</v>
      </c>
      <c r="I261" s="47" t="s">
        <v>92</v>
      </c>
      <c r="J261" s="46"/>
    </row>
    <row r="262" spans="2:10">
      <c r="B262" s="104" t="s">
        <v>389</v>
      </c>
      <c r="C262" s="104" t="s">
        <v>390</v>
      </c>
      <c r="D262" s="47">
        <v>58</v>
      </c>
      <c r="E262" s="47">
        <v>20</v>
      </c>
      <c r="F262" s="47">
        <v>7</v>
      </c>
      <c r="G262" s="47" t="s">
        <v>91</v>
      </c>
      <c r="H262" s="47" t="s">
        <v>82</v>
      </c>
      <c r="I262" s="47" t="s">
        <v>92</v>
      </c>
      <c r="J262" s="46"/>
    </row>
    <row r="263" spans="2:10">
      <c r="B263" s="104" t="s">
        <v>858</v>
      </c>
      <c r="C263" s="104" t="s">
        <v>859</v>
      </c>
      <c r="D263" s="47">
        <v>58</v>
      </c>
      <c r="E263" s="47">
        <v>20</v>
      </c>
      <c r="F263" s="47">
        <v>7</v>
      </c>
      <c r="G263" s="47" t="s">
        <v>91</v>
      </c>
      <c r="H263" s="47" t="s">
        <v>860</v>
      </c>
      <c r="I263" s="47" t="s">
        <v>92</v>
      </c>
      <c r="J263" s="46"/>
    </row>
    <row r="264" spans="2:10">
      <c r="B264" s="104" t="s">
        <v>861</v>
      </c>
      <c r="C264" s="104" t="s">
        <v>862</v>
      </c>
      <c r="D264" s="47">
        <v>58</v>
      </c>
      <c r="E264" s="47">
        <v>20</v>
      </c>
      <c r="F264" s="47">
        <v>7</v>
      </c>
      <c r="G264" s="47" t="s">
        <v>91</v>
      </c>
      <c r="H264" s="47" t="s">
        <v>860</v>
      </c>
      <c r="I264" s="47" t="s">
        <v>92</v>
      </c>
      <c r="J264" s="46"/>
    </row>
    <row r="265" spans="2:10">
      <c r="B265" s="104" t="s">
        <v>391</v>
      </c>
      <c r="C265" s="104" t="s">
        <v>392</v>
      </c>
      <c r="D265" s="47">
        <v>58</v>
      </c>
      <c r="E265" s="47">
        <v>20</v>
      </c>
      <c r="F265" s="47">
        <v>7</v>
      </c>
      <c r="G265" s="47" t="s">
        <v>91</v>
      </c>
      <c r="H265" s="47" t="s">
        <v>82</v>
      </c>
      <c r="I265" s="47" t="s">
        <v>92</v>
      </c>
      <c r="J265" s="46"/>
    </row>
    <row r="266" spans="2:10">
      <c r="B266" s="104" t="s">
        <v>393</v>
      </c>
      <c r="C266" s="104" t="s">
        <v>394</v>
      </c>
      <c r="D266" s="47">
        <v>58</v>
      </c>
      <c r="E266" s="47">
        <v>20</v>
      </c>
      <c r="F266" s="47">
        <v>7</v>
      </c>
      <c r="G266" s="47" t="s">
        <v>91</v>
      </c>
      <c r="H266" s="47" t="s">
        <v>82</v>
      </c>
      <c r="I266" s="47" t="s">
        <v>92</v>
      </c>
      <c r="J266" s="46"/>
    </row>
    <row r="267" spans="2:10">
      <c r="B267" s="104" t="s">
        <v>515</v>
      </c>
      <c r="C267" s="104" t="s">
        <v>516</v>
      </c>
      <c r="D267" s="47">
        <v>54</v>
      </c>
      <c r="E267" s="47">
        <v>20</v>
      </c>
      <c r="F267" s="47">
        <v>7</v>
      </c>
      <c r="G267" s="47" t="s">
        <v>91</v>
      </c>
      <c r="H267" s="47" t="s">
        <v>82</v>
      </c>
      <c r="I267" s="47" t="s">
        <v>527</v>
      </c>
      <c r="J267" s="46"/>
    </row>
    <row r="268" spans="2:10">
      <c r="B268" s="104" t="s">
        <v>517</v>
      </c>
      <c r="C268" s="104" t="s">
        <v>518</v>
      </c>
      <c r="D268" s="47">
        <v>54</v>
      </c>
      <c r="E268" s="47">
        <v>20</v>
      </c>
      <c r="F268" s="47">
        <v>7</v>
      </c>
      <c r="G268" s="47" t="s">
        <v>91</v>
      </c>
      <c r="H268" s="47" t="s">
        <v>82</v>
      </c>
      <c r="I268" s="47" t="s">
        <v>527</v>
      </c>
      <c r="J268" s="46"/>
    </row>
    <row r="269" spans="2:10">
      <c r="B269" s="104" t="s">
        <v>519</v>
      </c>
      <c r="C269" s="104" t="s">
        <v>520</v>
      </c>
      <c r="D269" s="47">
        <v>54</v>
      </c>
      <c r="E269" s="47">
        <v>20</v>
      </c>
      <c r="F269" s="47">
        <v>7</v>
      </c>
      <c r="G269" s="47" t="s">
        <v>91</v>
      </c>
      <c r="H269" s="47" t="s">
        <v>82</v>
      </c>
      <c r="I269" s="47" t="s">
        <v>527</v>
      </c>
      <c r="J269" s="46"/>
    </row>
    <row r="270" spans="2:10">
      <c r="B270" s="104" t="s">
        <v>521</v>
      </c>
      <c r="C270" s="104" t="s">
        <v>522</v>
      </c>
      <c r="D270" s="47">
        <v>54</v>
      </c>
      <c r="E270" s="47">
        <v>20</v>
      </c>
      <c r="F270" s="47">
        <v>7</v>
      </c>
      <c r="G270" s="47" t="s">
        <v>91</v>
      </c>
      <c r="H270" s="47" t="s">
        <v>82</v>
      </c>
      <c r="I270" s="47" t="s">
        <v>527</v>
      </c>
      <c r="J270" s="46"/>
    </row>
    <row r="271" spans="2:10">
      <c r="B271" s="104" t="s">
        <v>523</v>
      </c>
      <c r="C271" s="104" t="s">
        <v>524</v>
      </c>
      <c r="D271" s="47">
        <v>54</v>
      </c>
      <c r="E271" s="47">
        <v>20</v>
      </c>
      <c r="F271" s="47">
        <v>7</v>
      </c>
      <c r="G271" s="47" t="s">
        <v>91</v>
      </c>
      <c r="H271" s="47" t="s">
        <v>82</v>
      </c>
      <c r="I271" s="47" t="s">
        <v>527</v>
      </c>
      <c r="J271" s="46"/>
    </row>
    <row r="272" spans="2:10">
      <c r="B272" s="104" t="s">
        <v>525</v>
      </c>
      <c r="C272" s="104" t="s">
        <v>526</v>
      </c>
      <c r="D272" s="47">
        <v>54</v>
      </c>
      <c r="E272" s="47">
        <v>20</v>
      </c>
      <c r="F272" s="47">
        <v>7</v>
      </c>
      <c r="G272" s="47" t="s">
        <v>91</v>
      </c>
      <c r="H272" s="47" t="s">
        <v>82</v>
      </c>
      <c r="I272" s="47" t="s">
        <v>527</v>
      </c>
      <c r="J272" s="46"/>
    </row>
    <row r="273" spans="2:10">
      <c r="B273" s="104" t="s">
        <v>395</v>
      </c>
      <c r="C273" s="104" t="s">
        <v>396</v>
      </c>
      <c r="D273" s="47">
        <v>55</v>
      </c>
      <c r="E273" s="47">
        <v>20</v>
      </c>
      <c r="F273" s="47">
        <v>7</v>
      </c>
      <c r="G273" s="47" t="s">
        <v>91</v>
      </c>
      <c r="H273" s="47" t="s">
        <v>82</v>
      </c>
      <c r="I273" s="47" t="s">
        <v>527</v>
      </c>
      <c r="J273" s="46"/>
    </row>
    <row r="274" spans="2:10">
      <c r="B274" s="104" t="s">
        <v>397</v>
      </c>
      <c r="C274" s="104" t="s">
        <v>398</v>
      </c>
      <c r="D274" s="47">
        <v>55</v>
      </c>
      <c r="E274" s="47">
        <v>20</v>
      </c>
      <c r="F274" s="47">
        <v>7</v>
      </c>
      <c r="G274" s="47" t="s">
        <v>91</v>
      </c>
      <c r="H274" s="47" t="s">
        <v>82</v>
      </c>
      <c r="I274" s="47" t="s">
        <v>527</v>
      </c>
      <c r="J274" s="46"/>
    </row>
    <row r="275" spans="2:10">
      <c r="B275" s="104" t="s">
        <v>590</v>
      </c>
      <c r="C275" s="104" t="s">
        <v>591</v>
      </c>
      <c r="D275" s="47">
        <v>75</v>
      </c>
      <c r="E275" s="47">
        <v>18.45</v>
      </c>
      <c r="F275" s="47">
        <v>10</v>
      </c>
      <c r="G275" s="47" t="s">
        <v>91</v>
      </c>
      <c r="H275" s="47" t="s">
        <v>82</v>
      </c>
      <c r="I275" s="47" t="s">
        <v>592</v>
      </c>
      <c r="J275" s="46"/>
    </row>
    <row r="276" spans="2:10">
      <c r="B276" s="105" t="s">
        <v>422</v>
      </c>
      <c r="C276" s="104"/>
      <c r="D276" s="47"/>
      <c r="E276" s="47"/>
      <c r="F276" s="47"/>
      <c r="G276" s="47"/>
      <c r="H276" s="47"/>
      <c r="I276" s="47"/>
      <c r="J276" s="46"/>
    </row>
    <row r="277" spans="2:10">
      <c r="B277" s="104" t="s">
        <v>423</v>
      </c>
      <c r="C277" s="104" t="s">
        <v>424</v>
      </c>
      <c r="D277" s="47">
        <v>68</v>
      </c>
      <c r="E277" s="47">
        <v>18</v>
      </c>
      <c r="F277" s="47">
        <v>17</v>
      </c>
      <c r="G277" s="47" t="s">
        <v>68</v>
      </c>
      <c r="H277" s="47" t="s">
        <v>71</v>
      </c>
      <c r="I277" s="47" t="s">
        <v>70</v>
      </c>
      <c r="J277" s="46"/>
    </row>
    <row r="278" spans="2:10">
      <c r="B278" s="104" t="s">
        <v>425</v>
      </c>
      <c r="C278" s="104" t="s">
        <v>426</v>
      </c>
      <c r="D278" s="47">
        <v>68</v>
      </c>
      <c r="E278" s="47">
        <v>18</v>
      </c>
      <c r="F278" s="47">
        <v>17</v>
      </c>
      <c r="G278" s="47" t="s">
        <v>68</v>
      </c>
      <c r="H278" s="47" t="s">
        <v>71</v>
      </c>
      <c r="I278" s="47" t="s">
        <v>70</v>
      </c>
      <c r="J278" s="46"/>
    </row>
    <row r="279" spans="2:10">
      <c r="B279" s="104" t="s">
        <v>812</v>
      </c>
      <c r="C279" s="104" t="s">
        <v>834</v>
      </c>
      <c r="D279" s="47">
        <v>61</v>
      </c>
      <c r="E279" s="47">
        <v>20</v>
      </c>
      <c r="F279" s="47">
        <v>10</v>
      </c>
      <c r="G279" s="47" t="s">
        <v>68</v>
      </c>
      <c r="H279" s="47" t="s">
        <v>534</v>
      </c>
      <c r="I279" s="47" t="s">
        <v>90</v>
      </c>
      <c r="J279" s="46"/>
    </row>
    <row r="280" spans="2:10">
      <c r="B280" s="104" t="s">
        <v>813</v>
      </c>
      <c r="C280" s="104" t="s">
        <v>835</v>
      </c>
      <c r="D280" s="47">
        <v>61</v>
      </c>
      <c r="E280" s="47">
        <v>20</v>
      </c>
      <c r="F280" s="47">
        <v>10</v>
      </c>
      <c r="G280" s="47" t="s">
        <v>68</v>
      </c>
      <c r="H280" s="47" t="s">
        <v>534</v>
      </c>
      <c r="I280" s="47" t="s">
        <v>90</v>
      </c>
      <c r="J280" s="46"/>
    </row>
    <row r="281" spans="2:10">
      <c r="B281" s="104" t="s">
        <v>814</v>
      </c>
      <c r="C281" s="104" t="s">
        <v>836</v>
      </c>
      <c r="D281" s="47">
        <v>61</v>
      </c>
      <c r="E281" s="47">
        <v>20</v>
      </c>
      <c r="F281" s="47">
        <v>10</v>
      </c>
      <c r="G281" s="47" t="s">
        <v>68</v>
      </c>
      <c r="H281" s="47" t="s">
        <v>534</v>
      </c>
      <c r="I281" s="47" t="s">
        <v>90</v>
      </c>
      <c r="J281" s="46"/>
    </row>
    <row r="282" spans="2:10">
      <c r="B282" s="104" t="s">
        <v>815</v>
      </c>
      <c r="C282" s="104" t="s">
        <v>837</v>
      </c>
      <c r="D282" s="47">
        <v>61</v>
      </c>
      <c r="E282" s="47">
        <v>20</v>
      </c>
      <c r="F282" s="47">
        <v>10</v>
      </c>
      <c r="G282" s="47" t="s">
        <v>68</v>
      </c>
      <c r="H282" s="47" t="s">
        <v>534</v>
      </c>
      <c r="I282" s="47" t="s">
        <v>90</v>
      </c>
      <c r="J282" s="46"/>
    </row>
    <row r="283" spans="2:10">
      <c r="B283" s="104" t="s">
        <v>816</v>
      </c>
      <c r="C283" s="104" t="s">
        <v>838</v>
      </c>
      <c r="D283" s="47">
        <v>61</v>
      </c>
      <c r="E283" s="47">
        <v>20</v>
      </c>
      <c r="F283" s="47">
        <v>10</v>
      </c>
      <c r="G283" s="47" t="s">
        <v>68</v>
      </c>
      <c r="H283" s="47" t="s">
        <v>534</v>
      </c>
      <c r="I283" s="47" t="s">
        <v>90</v>
      </c>
      <c r="J283" s="46"/>
    </row>
    <row r="284" spans="2:10">
      <c r="B284" s="104" t="s">
        <v>817</v>
      </c>
      <c r="C284" s="104" t="s">
        <v>839</v>
      </c>
      <c r="D284" s="47">
        <v>61</v>
      </c>
      <c r="E284" s="47">
        <v>20</v>
      </c>
      <c r="F284" s="47">
        <v>10</v>
      </c>
      <c r="G284" s="47" t="s">
        <v>68</v>
      </c>
      <c r="H284" s="47" t="s">
        <v>534</v>
      </c>
      <c r="I284" s="47" t="s">
        <v>90</v>
      </c>
      <c r="J284" s="46"/>
    </row>
    <row r="285" spans="2:10">
      <c r="B285" s="104" t="s">
        <v>818</v>
      </c>
      <c r="C285" s="104" t="s">
        <v>840</v>
      </c>
      <c r="D285" s="47">
        <v>61</v>
      </c>
      <c r="E285" s="47">
        <v>20</v>
      </c>
      <c r="F285" s="47">
        <v>10</v>
      </c>
      <c r="G285" s="47" t="s">
        <v>68</v>
      </c>
      <c r="H285" s="47" t="s">
        <v>534</v>
      </c>
      <c r="I285" s="47" t="s">
        <v>90</v>
      </c>
      <c r="J285" s="46"/>
    </row>
    <row r="286" spans="2:10">
      <c r="B286" s="104" t="s">
        <v>819</v>
      </c>
      <c r="C286" s="104" t="s">
        <v>841</v>
      </c>
      <c r="D286" s="47">
        <v>61</v>
      </c>
      <c r="E286" s="47">
        <v>20</v>
      </c>
      <c r="F286" s="47">
        <v>10</v>
      </c>
      <c r="G286" s="47" t="s">
        <v>68</v>
      </c>
      <c r="H286" s="47" t="s">
        <v>534</v>
      </c>
      <c r="I286" s="47" t="s">
        <v>90</v>
      </c>
      <c r="J286" s="46"/>
    </row>
    <row r="287" spans="2:10">
      <c r="B287" s="104" t="s">
        <v>820</v>
      </c>
      <c r="C287" s="104" t="s">
        <v>842</v>
      </c>
      <c r="D287" s="47">
        <v>61</v>
      </c>
      <c r="E287" s="47">
        <v>20</v>
      </c>
      <c r="F287" s="47">
        <v>10</v>
      </c>
      <c r="G287" s="47" t="s">
        <v>68</v>
      </c>
      <c r="H287" s="47" t="s">
        <v>534</v>
      </c>
      <c r="I287" s="47" t="s">
        <v>90</v>
      </c>
      <c r="J287" s="46"/>
    </row>
    <row r="288" spans="2:10">
      <c r="B288" s="104" t="s">
        <v>821</v>
      </c>
      <c r="C288" s="104" t="s">
        <v>843</v>
      </c>
      <c r="D288" s="47">
        <v>61</v>
      </c>
      <c r="E288" s="47">
        <v>20</v>
      </c>
      <c r="F288" s="47">
        <v>10</v>
      </c>
      <c r="G288" s="47" t="s">
        <v>68</v>
      </c>
      <c r="H288" s="47" t="s">
        <v>534</v>
      </c>
      <c r="I288" s="47" t="s">
        <v>90</v>
      </c>
      <c r="J288" s="46"/>
    </row>
    <row r="289" spans="2:10">
      <c r="B289" s="104" t="s">
        <v>822</v>
      </c>
      <c r="C289" s="104" t="s">
        <v>844</v>
      </c>
      <c r="D289" s="47">
        <v>61</v>
      </c>
      <c r="E289" s="47">
        <v>20</v>
      </c>
      <c r="F289" s="47">
        <v>10</v>
      </c>
      <c r="G289" s="47" t="s">
        <v>68</v>
      </c>
      <c r="H289" s="47" t="s">
        <v>534</v>
      </c>
      <c r="I289" s="47" t="s">
        <v>90</v>
      </c>
      <c r="J289" s="46"/>
    </row>
    <row r="290" spans="2:10">
      <c r="B290" s="104" t="s">
        <v>823</v>
      </c>
      <c r="C290" s="104" t="s">
        <v>845</v>
      </c>
      <c r="D290" s="47">
        <v>61</v>
      </c>
      <c r="E290" s="47">
        <v>20</v>
      </c>
      <c r="F290" s="47">
        <v>10</v>
      </c>
      <c r="G290" s="47" t="s">
        <v>68</v>
      </c>
      <c r="H290" s="47" t="s">
        <v>534</v>
      </c>
      <c r="I290" s="47" t="s">
        <v>90</v>
      </c>
      <c r="J290" s="46"/>
    </row>
    <row r="291" spans="2:10">
      <c r="B291" s="104" t="s">
        <v>824</v>
      </c>
      <c r="C291" s="104" t="s">
        <v>846</v>
      </c>
      <c r="D291" s="47">
        <v>61</v>
      </c>
      <c r="E291" s="47">
        <v>20</v>
      </c>
      <c r="F291" s="47">
        <v>10</v>
      </c>
      <c r="G291" s="47" t="s">
        <v>68</v>
      </c>
      <c r="H291" s="47" t="s">
        <v>534</v>
      </c>
      <c r="I291" s="47" t="s">
        <v>90</v>
      </c>
      <c r="J291" s="46"/>
    </row>
    <row r="292" spans="2:10">
      <c r="B292" s="104" t="s">
        <v>825</v>
      </c>
      <c r="C292" s="104" t="s">
        <v>847</v>
      </c>
      <c r="D292" s="47">
        <v>61</v>
      </c>
      <c r="E292" s="47">
        <v>20</v>
      </c>
      <c r="F292" s="47">
        <v>10</v>
      </c>
      <c r="G292" s="47" t="s">
        <v>68</v>
      </c>
      <c r="H292" s="47" t="s">
        <v>534</v>
      </c>
      <c r="I292" s="47" t="s">
        <v>90</v>
      </c>
      <c r="J292" s="46"/>
    </row>
    <row r="293" spans="2:10">
      <c r="B293" s="104" t="s">
        <v>826</v>
      </c>
      <c r="C293" s="104" t="s">
        <v>848</v>
      </c>
      <c r="D293" s="47">
        <v>61</v>
      </c>
      <c r="E293" s="47">
        <v>20</v>
      </c>
      <c r="F293" s="47">
        <v>10</v>
      </c>
      <c r="G293" s="47" t="s">
        <v>68</v>
      </c>
      <c r="H293" s="47" t="s">
        <v>534</v>
      </c>
      <c r="I293" s="47" t="s">
        <v>90</v>
      </c>
      <c r="J293" s="46"/>
    </row>
    <row r="294" spans="2:10">
      <c r="B294" s="104" t="s">
        <v>827</v>
      </c>
      <c r="C294" s="104" t="s">
        <v>849</v>
      </c>
      <c r="D294" s="47">
        <v>61</v>
      </c>
      <c r="E294" s="47">
        <v>20</v>
      </c>
      <c r="F294" s="47">
        <v>10</v>
      </c>
      <c r="G294" s="47" t="s">
        <v>68</v>
      </c>
      <c r="H294" s="47" t="s">
        <v>534</v>
      </c>
      <c r="I294" s="47" t="s">
        <v>90</v>
      </c>
      <c r="J294" s="46"/>
    </row>
    <row r="295" spans="2:10">
      <c r="B295" s="104" t="s">
        <v>828</v>
      </c>
      <c r="C295" s="104" t="s">
        <v>850</v>
      </c>
      <c r="D295" s="47">
        <v>61</v>
      </c>
      <c r="E295" s="47">
        <v>20</v>
      </c>
      <c r="F295" s="47">
        <v>10</v>
      </c>
      <c r="G295" s="47" t="s">
        <v>68</v>
      </c>
      <c r="H295" s="47" t="s">
        <v>534</v>
      </c>
      <c r="I295" s="47" t="s">
        <v>90</v>
      </c>
      <c r="J295" s="46"/>
    </row>
    <row r="296" spans="2:10">
      <c r="B296" s="104" t="s">
        <v>829</v>
      </c>
      <c r="C296" s="104" t="s">
        <v>851</v>
      </c>
      <c r="D296" s="47">
        <v>61</v>
      </c>
      <c r="E296" s="47">
        <v>20</v>
      </c>
      <c r="F296" s="47">
        <v>10</v>
      </c>
      <c r="G296" s="47" t="s">
        <v>68</v>
      </c>
      <c r="H296" s="47" t="s">
        <v>534</v>
      </c>
      <c r="I296" s="47" t="s">
        <v>90</v>
      </c>
      <c r="J296" s="46"/>
    </row>
    <row r="297" spans="2:10">
      <c r="B297" s="104" t="s">
        <v>830</v>
      </c>
      <c r="C297" s="104" t="s">
        <v>852</v>
      </c>
      <c r="D297" s="47">
        <v>61</v>
      </c>
      <c r="E297" s="47">
        <v>20</v>
      </c>
      <c r="F297" s="47">
        <v>10</v>
      </c>
      <c r="G297" s="47" t="s">
        <v>68</v>
      </c>
      <c r="H297" s="47" t="s">
        <v>534</v>
      </c>
      <c r="I297" s="47" t="s">
        <v>90</v>
      </c>
      <c r="J297" s="46"/>
    </row>
    <row r="298" spans="2:10">
      <c r="B298" s="104" t="s">
        <v>831</v>
      </c>
      <c r="C298" s="104" t="s">
        <v>853</v>
      </c>
      <c r="D298" s="47">
        <v>61</v>
      </c>
      <c r="E298" s="47">
        <v>20</v>
      </c>
      <c r="F298" s="47">
        <v>10</v>
      </c>
      <c r="G298" s="47" t="s">
        <v>68</v>
      </c>
      <c r="H298" s="47" t="s">
        <v>534</v>
      </c>
      <c r="I298" s="47" t="s">
        <v>90</v>
      </c>
      <c r="J298" s="46"/>
    </row>
    <row r="299" spans="2:10">
      <c r="B299" s="104" t="s">
        <v>832</v>
      </c>
      <c r="C299" s="104" t="s">
        <v>854</v>
      </c>
      <c r="D299" s="47">
        <v>61</v>
      </c>
      <c r="E299" s="47">
        <v>20</v>
      </c>
      <c r="F299" s="47">
        <v>10</v>
      </c>
      <c r="G299" s="47" t="s">
        <v>68</v>
      </c>
      <c r="H299" s="47" t="s">
        <v>534</v>
      </c>
      <c r="I299" s="47" t="s">
        <v>90</v>
      </c>
      <c r="J299" s="46"/>
    </row>
    <row r="300" spans="2:10">
      <c r="B300" s="104" t="s">
        <v>833</v>
      </c>
      <c r="C300" s="104" t="s">
        <v>855</v>
      </c>
      <c r="D300" s="47">
        <v>61</v>
      </c>
      <c r="E300" s="47">
        <v>20</v>
      </c>
      <c r="F300" s="47">
        <v>10</v>
      </c>
      <c r="G300" s="47" t="s">
        <v>68</v>
      </c>
      <c r="H300" s="47" t="s">
        <v>534</v>
      </c>
      <c r="I300" s="47" t="s">
        <v>90</v>
      </c>
      <c r="J300" s="46"/>
    </row>
    <row r="301" spans="2:10">
      <c r="B301" s="104" t="s">
        <v>173</v>
      </c>
      <c r="C301" s="104" t="s">
        <v>427</v>
      </c>
      <c r="D301" s="47">
        <v>75</v>
      </c>
      <c r="E301" s="47">
        <v>10</v>
      </c>
      <c r="F301" s="47">
        <v>17</v>
      </c>
      <c r="G301" s="47" t="s">
        <v>68</v>
      </c>
      <c r="H301" s="47" t="s">
        <v>71</v>
      </c>
      <c r="I301" s="47" t="s">
        <v>70</v>
      </c>
      <c r="J301" s="46"/>
    </row>
    <row r="302" spans="2:10">
      <c r="B302" s="104" t="s">
        <v>174</v>
      </c>
      <c r="C302" s="104" t="s">
        <v>428</v>
      </c>
      <c r="D302" s="47">
        <v>75</v>
      </c>
      <c r="E302" s="47">
        <v>10</v>
      </c>
      <c r="F302" s="47">
        <v>17</v>
      </c>
      <c r="G302" s="47" t="s">
        <v>68</v>
      </c>
      <c r="H302" s="47" t="s">
        <v>71</v>
      </c>
      <c r="I302" s="47" t="s">
        <v>70</v>
      </c>
      <c r="J302" s="46"/>
    </row>
    <row r="303" spans="2:10">
      <c r="B303" s="104" t="s">
        <v>429</v>
      </c>
      <c r="C303" s="104" t="s">
        <v>430</v>
      </c>
      <c r="D303" s="47">
        <v>58</v>
      </c>
      <c r="E303" s="47">
        <v>10</v>
      </c>
      <c r="F303" s="47">
        <v>17</v>
      </c>
      <c r="G303" s="47" t="s">
        <v>68</v>
      </c>
      <c r="H303" s="47" t="s">
        <v>534</v>
      </c>
      <c r="I303" s="47" t="s">
        <v>90</v>
      </c>
      <c r="J303" s="46"/>
    </row>
    <row r="304" spans="2:10">
      <c r="B304" s="105" t="s">
        <v>46</v>
      </c>
      <c r="C304" s="104"/>
      <c r="D304" s="47"/>
      <c r="E304" s="47"/>
      <c r="F304" s="47"/>
      <c r="G304" s="47"/>
      <c r="H304" s="47"/>
      <c r="I304" s="47"/>
      <c r="J304" s="46"/>
    </row>
    <row r="305" spans="2:10">
      <c r="B305" s="104" t="s">
        <v>399</v>
      </c>
      <c r="C305" s="104" t="s">
        <v>431</v>
      </c>
      <c r="D305" s="47"/>
      <c r="E305" s="47">
        <v>20</v>
      </c>
      <c r="F305" s="47"/>
      <c r="G305" s="47" t="s">
        <v>83</v>
      </c>
      <c r="H305" s="47"/>
      <c r="I305" s="47" t="s">
        <v>85</v>
      </c>
      <c r="J305" s="46"/>
    </row>
    <row r="306" spans="2:10">
      <c r="B306" s="104" t="s">
        <v>400</v>
      </c>
      <c r="C306" s="104" t="s">
        <v>432</v>
      </c>
      <c r="D306" s="47"/>
      <c r="E306" s="47">
        <v>20</v>
      </c>
      <c r="F306" s="47"/>
      <c r="G306" s="47" t="s">
        <v>68</v>
      </c>
      <c r="H306" s="47"/>
      <c r="I306" s="47" t="s">
        <v>87</v>
      </c>
      <c r="J306" s="46"/>
    </row>
    <row r="307" spans="2:10">
      <c r="B307" s="104" t="s">
        <v>401</v>
      </c>
      <c r="C307" s="104" t="s">
        <v>433</v>
      </c>
      <c r="D307" s="47"/>
      <c r="E307" s="47">
        <v>20</v>
      </c>
      <c r="F307" s="47"/>
      <c r="G307" s="47" t="s">
        <v>68</v>
      </c>
      <c r="H307" s="47"/>
      <c r="I307" s="47" t="s">
        <v>90</v>
      </c>
      <c r="J307" s="46"/>
    </row>
    <row r="308" spans="2:10">
      <c r="B308" s="104" t="s">
        <v>402</v>
      </c>
      <c r="C308" s="104" t="s">
        <v>434</v>
      </c>
      <c r="D308" s="47"/>
      <c r="E308" s="47">
        <v>20</v>
      </c>
      <c r="F308" s="47"/>
      <c r="G308" s="47" t="s">
        <v>68</v>
      </c>
      <c r="H308" s="47"/>
      <c r="I308" s="47" t="s">
        <v>70</v>
      </c>
      <c r="J308" s="46"/>
    </row>
    <row r="309" spans="2:10">
      <c r="B309" s="104" t="s">
        <v>403</v>
      </c>
      <c r="C309" s="104" t="s">
        <v>435</v>
      </c>
      <c r="D309" s="47"/>
      <c r="E309" s="47">
        <v>20</v>
      </c>
      <c r="F309" s="47"/>
      <c r="G309" s="47" t="s">
        <v>75</v>
      </c>
      <c r="H309" s="47"/>
      <c r="I309" s="47" t="s">
        <v>76</v>
      </c>
      <c r="J309" s="46"/>
    </row>
    <row r="310" spans="2:10">
      <c r="B310" s="104" t="s">
        <v>404</v>
      </c>
      <c r="C310" s="104" t="s">
        <v>436</v>
      </c>
      <c r="D310" s="47"/>
      <c r="E310" s="47">
        <v>20</v>
      </c>
      <c r="F310" s="47"/>
      <c r="G310" s="47" t="s">
        <v>74</v>
      </c>
      <c r="H310" s="47"/>
      <c r="I310" s="47" t="s">
        <v>70</v>
      </c>
      <c r="J310" s="46"/>
    </row>
    <row r="311" spans="2:10">
      <c r="B311" s="104" t="s">
        <v>608</v>
      </c>
      <c r="C311" s="104" t="s">
        <v>609</v>
      </c>
      <c r="D311" s="47"/>
      <c r="E311" s="47">
        <v>20</v>
      </c>
      <c r="F311" s="47"/>
      <c r="G311" s="47" t="s">
        <v>610</v>
      </c>
      <c r="H311" s="47"/>
      <c r="I311" s="47" t="s">
        <v>90</v>
      </c>
      <c r="J311" s="46"/>
    </row>
    <row r="312" spans="2:10">
      <c r="B312" s="105" t="s">
        <v>405</v>
      </c>
      <c r="C312" s="104"/>
      <c r="D312" s="47"/>
      <c r="E312" s="47"/>
      <c r="F312" s="47"/>
      <c r="G312" s="47"/>
      <c r="H312" s="47"/>
      <c r="I312" s="47"/>
      <c r="J312" s="46"/>
    </row>
    <row r="313" spans="2:10">
      <c r="B313" s="104" t="s">
        <v>406</v>
      </c>
      <c r="C313" s="104" t="s">
        <v>407</v>
      </c>
      <c r="D313" s="47">
        <v>41</v>
      </c>
      <c r="E313" s="47">
        <v>20</v>
      </c>
      <c r="F313" s="47">
        <v>2</v>
      </c>
      <c r="G313" s="47" t="s">
        <v>93</v>
      </c>
      <c r="H313" s="47" t="s">
        <v>94</v>
      </c>
      <c r="I313" s="47" t="s">
        <v>85</v>
      </c>
      <c r="J313" s="46"/>
    </row>
    <row r="314" spans="2:10">
      <c r="B314" s="104" t="s">
        <v>686</v>
      </c>
      <c r="C314" s="104" t="s">
        <v>701</v>
      </c>
      <c r="D314" s="47">
        <v>33.299999999999997</v>
      </c>
      <c r="E314" s="47">
        <v>2</v>
      </c>
      <c r="F314" s="47"/>
      <c r="G314" s="47" t="s">
        <v>93</v>
      </c>
      <c r="H314" s="47" t="s">
        <v>94</v>
      </c>
      <c r="I314" s="47" t="s">
        <v>702</v>
      </c>
      <c r="J314" s="46"/>
    </row>
    <row r="315" spans="2:10">
      <c r="B315" s="104" t="s">
        <v>408</v>
      </c>
      <c r="C315" s="104" t="s">
        <v>409</v>
      </c>
      <c r="D315" s="47">
        <v>40</v>
      </c>
      <c r="E315" s="47">
        <v>20</v>
      </c>
      <c r="F315" s="47">
        <v>2</v>
      </c>
      <c r="G315" s="47" t="s">
        <v>95</v>
      </c>
      <c r="H315" s="47" t="s">
        <v>94</v>
      </c>
      <c r="I315" s="47" t="s">
        <v>85</v>
      </c>
      <c r="J315" s="46"/>
    </row>
    <row r="316" spans="2:10">
      <c r="B316" s="104" t="s">
        <v>685</v>
      </c>
      <c r="C316" s="104" t="s">
        <v>410</v>
      </c>
      <c r="D316" s="47">
        <v>45</v>
      </c>
      <c r="E316" s="47">
        <v>20</v>
      </c>
      <c r="F316" s="47">
        <v>2</v>
      </c>
      <c r="G316" s="47" t="s">
        <v>96</v>
      </c>
      <c r="H316" s="47" t="s">
        <v>94</v>
      </c>
      <c r="I316" s="47" t="s">
        <v>85</v>
      </c>
      <c r="J316" s="46"/>
    </row>
    <row r="317" spans="2:10">
      <c r="B317" s="104" t="s">
        <v>684</v>
      </c>
      <c r="C317" s="104" t="s">
        <v>411</v>
      </c>
      <c r="D317" s="47">
        <v>40</v>
      </c>
      <c r="E317" s="47">
        <v>20</v>
      </c>
      <c r="F317" s="47">
        <v>7</v>
      </c>
      <c r="G317" s="47" t="s">
        <v>97</v>
      </c>
      <c r="H317" s="47" t="s">
        <v>94</v>
      </c>
      <c r="I317" s="47" t="s">
        <v>87</v>
      </c>
      <c r="J317" s="46"/>
    </row>
    <row r="318" spans="2:10">
      <c r="B318" s="104" t="s">
        <v>683</v>
      </c>
      <c r="C318" s="104" t="s">
        <v>607</v>
      </c>
      <c r="D318" s="47">
        <v>55</v>
      </c>
      <c r="E318" s="47">
        <v>20</v>
      </c>
      <c r="F318" s="47">
        <v>7</v>
      </c>
      <c r="G318" s="47" t="s">
        <v>97</v>
      </c>
      <c r="H318" s="47" t="s">
        <v>94</v>
      </c>
      <c r="I318" s="47" t="s">
        <v>87</v>
      </c>
      <c r="J318" s="46"/>
    </row>
    <row r="319" spans="2:10">
      <c r="B319" s="104" t="s">
        <v>535</v>
      </c>
      <c r="C319" s="104" t="s">
        <v>536</v>
      </c>
      <c r="D319" s="47"/>
      <c r="E319" s="47">
        <v>25</v>
      </c>
      <c r="F319" s="47"/>
      <c r="G319" s="47" t="s">
        <v>856</v>
      </c>
      <c r="H319" s="47"/>
      <c r="I319" s="47"/>
      <c r="J319" s="46"/>
    </row>
    <row r="320" spans="2:10">
      <c r="B320" s="104" t="s">
        <v>537</v>
      </c>
      <c r="C320" s="104" t="s">
        <v>538</v>
      </c>
      <c r="D320" s="47">
        <v>50</v>
      </c>
      <c r="E320" s="47">
        <v>20</v>
      </c>
      <c r="F320" s="47">
        <v>2</v>
      </c>
      <c r="G320" s="47" t="s">
        <v>857</v>
      </c>
      <c r="H320" s="47"/>
      <c r="I320" s="47"/>
      <c r="J320" s="46"/>
    </row>
    <row r="321" spans="2:10">
      <c r="B321" s="106" t="s">
        <v>539</v>
      </c>
      <c r="C321" s="106" t="s">
        <v>540</v>
      </c>
      <c r="D321" s="48">
        <v>56</v>
      </c>
      <c r="E321" s="48">
        <v>1</v>
      </c>
      <c r="F321" s="48">
        <v>2</v>
      </c>
      <c r="G321" s="48" t="s">
        <v>541</v>
      </c>
      <c r="H321" s="48"/>
      <c r="I321" s="48"/>
      <c r="J321" s="46"/>
    </row>
    <row r="322" spans="2:10">
      <c r="B322" s="1"/>
      <c r="C322" s="1"/>
    </row>
    <row r="323" spans="2:10">
      <c r="B323" s="1"/>
      <c r="C323" s="1"/>
    </row>
    <row r="324" spans="2:10">
      <c r="B324" s="1"/>
      <c r="C324" s="1"/>
    </row>
    <row r="325" spans="2:10">
      <c r="B325" s="1"/>
      <c r="C325" s="1"/>
    </row>
    <row r="326" spans="2:10">
      <c r="B326" s="1"/>
      <c r="C326" s="1"/>
    </row>
    <row r="327" spans="2:10">
      <c r="B327" s="1"/>
      <c r="C327" s="1"/>
    </row>
  </sheetData>
  <sheetProtection sheet="1" objects="1" scenarios="1"/>
  <mergeCells count="9">
    <mergeCell ref="J2:J3"/>
    <mergeCell ref="B2:B3"/>
    <mergeCell ref="C2:C3"/>
    <mergeCell ref="H2:H3"/>
    <mergeCell ref="I2:I3"/>
    <mergeCell ref="G2:G3"/>
    <mergeCell ref="D2:D3"/>
    <mergeCell ref="E2:E3"/>
    <mergeCell ref="F2:F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1E363-1901-45B6-B415-514CAD6C02AE}">
  <dimension ref="B1:I46"/>
  <sheetViews>
    <sheetView topLeftCell="A18" workbookViewId="0">
      <selection activeCell="C48" sqref="C48"/>
    </sheetView>
  </sheetViews>
  <sheetFormatPr defaultRowHeight="14.4"/>
  <cols>
    <col min="1" max="2" width="1.21875" customWidth="1"/>
    <col min="3" max="3" width="21.88671875" customWidth="1"/>
    <col min="4" max="4" width="21.21875" customWidth="1"/>
    <col min="5" max="5" width="13.109375" bestFit="1" customWidth="1"/>
    <col min="6" max="6" width="21.5546875" customWidth="1"/>
    <col min="7" max="7" width="20.109375" customWidth="1"/>
    <col min="8" max="8" width="16" customWidth="1"/>
    <col min="9" max="9" width="1.21875" customWidth="1"/>
  </cols>
  <sheetData>
    <row r="1" spans="2:9">
      <c r="C1" s="152" t="s">
        <v>720</v>
      </c>
      <c r="D1" s="152"/>
      <c r="E1" s="152"/>
      <c r="F1" s="152"/>
      <c r="G1" s="152"/>
      <c r="H1" s="152"/>
    </row>
    <row r="2" spans="2:9" ht="7.05" customHeight="1" thickBot="1">
      <c r="C2" s="73"/>
      <c r="D2" s="73"/>
      <c r="E2" s="73"/>
      <c r="F2" s="73"/>
      <c r="G2" s="73"/>
      <c r="H2" s="73"/>
    </row>
    <row r="3" spans="2:9" ht="7.05" customHeight="1">
      <c r="B3" s="56"/>
      <c r="C3" s="74"/>
      <c r="D3" s="74"/>
      <c r="E3" s="74"/>
      <c r="F3" s="74"/>
      <c r="G3" s="74"/>
      <c r="H3" s="74"/>
      <c r="I3" s="57"/>
    </row>
    <row r="4" spans="2:9">
      <c r="B4" s="58"/>
      <c r="C4" s="63" t="s">
        <v>718</v>
      </c>
      <c r="D4" s="63" t="s">
        <v>719</v>
      </c>
      <c r="E4" s="63" t="s">
        <v>726</v>
      </c>
      <c r="F4" s="63" t="s">
        <v>733</v>
      </c>
      <c r="G4" s="63" t="s">
        <v>732</v>
      </c>
      <c r="H4" s="63" t="s">
        <v>754</v>
      </c>
      <c r="I4" s="59"/>
    </row>
    <row r="5" spans="2:9" ht="28.8">
      <c r="B5" s="58"/>
      <c r="C5" s="51" t="s">
        <v>34</v>
      </c>
      <c r="D5" s="51" t="s">
        <v>100</v>
      </c>
      <c r="E5" s="51" t="s">
        <v>792</v>
      </c>
      <c r="F5" s="51" t="s">
        <v>793</v>
      </c>
      <c r="G5" s="51" t="s">
        <v>105</v>
      </c>
      <c r="H5" s="51" t="s">
        <v>742</v>
      </c>
      <c r="I5" s="59"/>
    </row>
    <row r="6" spans="2:9" ht="28.8">
      <c r="B6" s="58"/>
      <c r="C6" s="51" t="s">
        <v>35</v>
      </c>
      <c r="D6" s="51" t="s">
        <v>101</v>
      </c>
      <c r="E6" s="51" t="s">
        <v>724</v>
      </c>
      <c r="F6" s="51" t="s">
        <v>740</v>
      </c>
      <c r="G6" s="51" t="s">
        <v>736</v>
      </c>
      <c r="H6" s="51" t="s">
        <v>745</v>
      </c>
      <c r="I6" s="59"/>
    </row>
    <row r="7" spans="2:9" ht="28.8">
      <c r="B7" s="58"/>
      <c r="C7" s="51" t="s">
        <v>109</v>
      </c>
      <c r="D7" s="51" t="s">
        <v>102</v>
      </c>
      <c r="E7" s="51" t="s">
        <v>725</v>
      </c>
      <c r="F7" s="51" t="s">
        <v>741</v>
      </c>
      <c r="G7" s="51" t="s">
        <v>734</v>
      </c>
      <c r="H7" s="51" t="s">
        <v>743</v>
      </c>
      <c r="I7" s="59"/>
    </row>
    <row r="8" spans="2:9" ht="28.8">
      <c r="B8" s="58"/>
      <c r="C8" s="51" t="s">
        <v>98</v>
      </c>
      <c r="D8" s="51" t="s">
        <v>103</v>
      </c>
      <c r="E8" s="51" t="s">
        <v>727</v>
      </c>
      <c r="F8" s="51" t="s">
        <v>735</v>
      </c>
      <c r="G8" s="51" t="s">
        <v>737</v>
      </c>
      <c r="H8" s="51" t="s">
        <v>744</v>
      </c>
      <c r="I8" s="59"/>
    </row>
    <row r="9" spans="2:9" ht="43.2">
      <c r="B9" s="58"/>
      <c r="C9" s="51" t="s">
        <v>99</v>
      </c>
      <c r="D9" s="51" t="s">
        <v>104</v>
      </c>
      <c r="E9" s="51" t="s">
        <v>728</v>
      </c>
      <c r="F9" s="51" t="s">
        <v>107</v>
      </c>
      <c r="G9" s="51" t="s">
        <v>753</v>
      </c>
      <c r="H9" s="51" t="s">
        <v>746</v>
      </c>
      <c r="I9" s="59"/>
    </row>
    <row r="10" spans="2:9" ht="43.2">
      <c r="B10" s="58"/>
      <c r="C10" s="51" t="s">
        <v>722</v>
      </c>
      <c r="D10" s="51" t="s">
        <v>106</v>
      </c>
      <c r="E10" s="51" t="s">
        <v>739</v>
      </c>
      <c r="F10" s="51" t="s">
        <v>108</v>
      </c>
      <c r="G10" s="51" t="s">
        <v>751</v>
      </c>
      <c r="H10" s="51" t="s">
        <v>747</v>
      </c>
      <c r="I10" s="59"/>
    </row>
    <row r="11" spans="2:9" ht="28.8">
      <c r="B11" s="58"/>
      <c r="C11" s="51" t="s">
        <v>723</v>
      </c>
      <c r="D11" s="51" t="s">
        <v>752</v>
      </c>
      <c r="E11" s="51" t="s">
        <v>729</v>
      </c>
      <c r="F11" s="51" t="s">
        <v>738</v>
      </c>
      <c r="G11" s="51" t="s">
        <v>756</v>
      </c>
      <c r="H11" s="51" t="s">
        <v>750</v>
      </c>
      <c r="I11" s="59"/>
    </row>
    <row r="12" spans="2:9" ht="28.8">
      <c r="B12" s="58"/>
      <c r="C12" s="51" t="s">
        <v>731</v>
      </c>
      <c r="D12" s="51"/>
      <c r="E12" s="51" t="s">
        <v>730</v>
      </c>
      <c r="F12" s="51" t="s">
        <v>748</v>
      </c>
      <c r="G12" s="51" t="s">
        <v>757</v>
      </c>
      <c r="H12" s="51" t="s">
        <v>762</v>
      </c>
      <c r="I12" s="59"/>
    </row>
    <row r="13" spans="2:9" ht="43.2">
      <c r="B13" s="58"/>
      <c r="C13" s="51"/>
      <c r="D13" s="51"/>
      <c r="E13" s="51" t="s">
        <v>721</v>
      </c>
      <c r="F13" s="51" t="s">
        <v>749</v>
      </c>
      <c r="G13" s="51" t="s">
        <v>758</v>
      </c>
      <c r="H13" s="51"/>
      <c r="I13" s="59"/>
    </row>
    <row r="14" spans="2:9" ht="28.8">
      <c r="B14" s="58"/>
      <c r="C14" s="51"/>
      <c r="D14" s="51"/>
      <c r="E14" s="51" t="s">
        <v>742</v>
      </c>
      <c r="F14" s="51" t="s">
        <v>759</v>
      </c>
      <c r="G14" s="51"/>
      <c r="H14" s="51"/>
      <c r="I14" s="59"/>
    </row>
    <row r="15" spans="2:9" ht="28.8">
      <c r="B15" s="58"/>
      <c r="C15" s="51"/>
      <c r="D15" s="51"/>
      <c r="E15" s="51" t="s">
        <v>743</v>
      </c>
      <c r="F15" s="51" t="s">
        <v>760</v>
      </c>
      <c r="G15" s="51"/>
      <c r="H15" s="51"/>
      <c r="I15" s="59"/>
    </row>
    <row r="16" spans="2:9" ht="28.8">
      <c r="B16" s="58"/>
      <c r="C16" s="51"/>
      <c r="D16" s="51"/>
      <c r="E16" s="51" t="s">
        <v>744</v>
      </c>
      <c r="F16" s="51" t="s">
        <v>761</v>
      </c>
      <c r="G16" s="51"/>
      <c r="H16" s="51"/>
      <c r="I16" s="59"/>
    </row>
    <row r="17" spans="2:9" ht="28.8">
      <c r="B17" s="58"/>
      <c r="C17" s="51"/>
      <c r="D17" s="51"/>
      <c r="E17" s="51" t="s">
        <v>745</v>
      </c>
      <c r="F17" s="51"/>
      <c r="G17" s="51"/>
      <c r="H17" s="51"/>
      <c r="I17" s="59"/>
    </row>
    <row r="18" spans="2:9" ht="28.8">
      <c r="B18" s="58"/>
      <c r="C18" s="51"/>
      <c r="D18" s="51"/>
      <c r="E18" s="51" t="s">
        <v>755</v>
      </c>
      <c r="F18" s="51"/>
      <c r="G18" s="51"/>
      <c r="H18" s="51"/>
      <c r="I18" s="59"/>
    </row>
    <row r="19" spans="2:9" ht="6.45" customHeight="1" thickBot="1">
      <c r="B19" s="60"/>
      <c r="C19" s="61"/>
      <c r="D19" s="61"/>
      <c r="E19" s="61"/>
      <c r="F19" s="61"/>
      <c r="G19" s="61"/>
      <c r="H19" s="61"/>
      <c r="I19" s="62"/>
    </row>
    <row r="20" spans="2:9">
      <c r="C20" t="s">
        <v>794</v>
      </c>
    </row>
    <row r="22" spans="2:9" ht="15" thickBot="1">
      <c r="C22" t="s">
        <v>763</v>
      </c>
    </row>
    <row r="23" spans="2:9" ht="7.05" customHeight="1">
      <c r="B23" s="56"/>
      <c r="C23" s="65"/>
      <c r="D23" s="65"/>
      <c r="E23" s="65"/>
      <c r="F23" s="65"/>
      <c r="G23" s="65"/>
      <c r="H23" s="65"/>
      <c r="I23" s="57"/>
    </row>
    <row r="24" spans="2:9">
      <c r="B24" s="58"/>
      <c r="C24" t="s">
        <v>583</v>
      </c>
      <c r="I24" s="59"/>
    </row>
    <row r="25" spans="2:9">
      <c r="B25" s="58"/>
      <c r="C25" s="66" t="s">
        <v>769</v>
      </c>
      <c r="D25" s="75">
        <v>330</v>
      </c>
      <c r="E25" s="67"/>
      <c r="F25" s="67"/>
      <c r="G25" s="67" t="s">
        <v>779</v>
      </c>
      <c r="H25" s="77">
        <f>2*(D28-D29)*(D25+0.5*D27)</f>
        <v>6920</v>
      </c>
      <c r="I25" s="59"/>
    </row>
    <row r="26" spans="2:9">
      <c r="B26" s="58"/>
      <c r="C26" s="68" t="s">
        <v>768</v>
      </c>
      <c r="D26" s="76">
        <v>320</v>
      </c>
      <c r="G26" t="s">
        <v>780</v>
      </c>
      <c r="H26" s="78">
        <f>IF(D30=0,0,2*(D29-D30)*(D26+0.5*D27))</f>
        <v>0</v>
      </c>
      <c r="I26" s="59"/>
    </row>
    <row r="27" spans="2:9">
      <c r="B27" s="58"/>
      <c r="C27" s="68" t="s">
        <v>770</v>
      </c>
      <c r="D27" s="76">
        <v>32</v>
      </c>
      <c r="G27" t="s">
        <v>781</v>
      </c>
      <c r="H27" s="78">
        <f>IF(D30=0,2*D29*(D26+0.5*D27),2*D30*(D26+0.5*D27))</f>
        <v>12096</v>
      </c>
      <c r="I27" s="59"/>
    </row>
    <row r="28" spans="2:9">
      <c r="B28" s="58"/>
      <c r="C28" s="68" t="s">
        <v>771</v>
      </c>
      <c r="D28" s="76">
        <v>28</v>
      </c>
      <c r="G28" t="s">
        <v>782</v>
      </c>
      <c r="H28" s="78"/>
      <c r="I28" s="59"/>
    </row>
    <row r="29" spans="2:9">
      <c r="B29" s="58"/>
      <c r="C29" s="68" t="s">
        <v>772</v>
      </c>
      <c r="D29" s="76">
        <v>18</v>
      </c>
      <c r="G29" s="64" t="s">
        <v>765</v>
      </c>
      <c r="H29" s="78">
        <f>D26*D27*D33</f>
        <v>9216</v>
      </c>
      <c r="I29" s="59"/>
    </row>
    <row r="30" spans="2:9">
      <c r="B30" s="58"/>
      <c r="C30" s="68" t="s">
        <v>773</v>
      </c>
      <c r="D30" s="76">
        <v>0</v>
      </c>
      <c r="G30" s="64" t="s">
        <v>764</v>
      </c>
      <c r="H30" s="78">
        <f>D26*D27*D34</f>
        <v>8704</v>
      </c>
      <c r="I30" s="59"/>
    </row>
    <row r="31" spans="2:9">
      <c r="B31" s="58"/>
      <c r="C31" s="68"/>
      <c r="G31" s="64" t="s">
        <v>783</v>
      </c>
      <c r="H31" s="78">
        <f>D26*D27*D35</f>
        <v>8192</v>
      </c>
      <c r="I31" s="59"/>
    </row>
    <row r="32" spans="2:9">
      <c r="B32" s="58"/>
      <c r="C32" s="68" t="s">
        <v>774</v>
      </c>
      <c r="G32" s="64" t="s">
        <v>766</v>
      </c>
      <c r="H32" s="78">
        <f>D26*D27*D36</f>
        <v>7680</v>
      </c>
      <c r="I32" s="59"/>
    </row>
    <row r="33" spans="2:9">
      <c r="B33" s="58"/>
      <c r="C33" s="68" t="s">
        <v>776</v>
      </c>
      <c r="D33">
        <v>0.9</v>
      </c>
      <c r="H33" s="69"/>
      <c r="I33" s="59"/>
    </row>
    <row r="34" spans="2:9">
      <c r="B34" s="58"/>
      <c r="C34" s="68" t="s">
        <v>777</v>
      </c>
      <c r="D34">
        <v>0.85</v>
      </c>
      <c r="H34" s="69"/>
      <c r="I34" s="59"/>
    </row>
    <row r="35" spans="2:9">
      <c r="B35" s="58"/>
      <c r="C35" s="68" t="s">
        <v>775</v>
      </c>
      <c r="D35">
        <v>0.8</v>
      </c>
      <c r="H35" s="69"/>
      <c r="I35" s="59"/>
    </row>
    <row r="36" spans="2:9">
      <c r="B36" s="58"/>
      <c r="C36" s="70" t="s">
        <v>778</v>
      </c>
      <c r="D36" s="71">
        <v>0.75</v>
      </c>
      <c r="E36" s="71"/>
      <c r="F36" s="71"/>
      <c r="G36" s="71"/>
      <c r="H36" s="72"/>
      <c r="I36" s="59"/>
    </row>
    <row r="37" spans="2:9">
      <c r="B37" s="58"/>
      <c r="C37" t="s">
        <v>767</v>
      </c>
      <c r="I37" s="59"/>
    </row>
    <row r="38" spans="2:9">
      <c r="B38" s="58"/>
      <c r="C38" s="66" t="s">
        <v>784</v>
      </c>
      <c r="D38" s="75">
        <v>34.72</v>
      </c>
      <c r="E38" s="67"/>
      <c r="F38" s="67"/>
      <c r="G38" s="67" t="s">
        <v>790</v>
      </c>
      <c r="H38" s="79">
        <f>(D38*D39*2+D40*D39*2+D38*D39+(D38*D40-D41*D42))*D43</f>
        <v>3517.2528000000007</v>
      </c>
      <c r="I38" s="59"/>
    </row>
    <row r="39" spans="2:9">
      <c r="B39" s="58"/>
      <c r="C39" s="68" t="s">
        <v>785</v>
      </c>
      <c r="D39" s="76">
        <v>15.15</v>
      </c>
      <c r="H39" s="69"/>
      <c r="I39" s="59"/>
    </row>
    <row r="40" spans="2:9">
      <c r="B40" s="58"/>
      <c r="C40" s="68" t="s">
        <v>786</v>
      </c>
      <c r="D40" s="76">
        <v>26</v>
      </c>
      <c r="H40" s="69"/>
      <c r="I40" s="59"/>
    </row>
    <row r="41" spans="2:9">
      <c r="B41" s="58"/>
      <c r="C41" s="68" t="s">
        <v>787</v>
      </c>
      <c r="D41" s="76">
        <v>22.5</v>
      </c>
      <c r="H41" s="69"/>
      <c r="I41" s="59"/>
    </row>
    <row r="42" spans="2:9">
      <c r="B42" s="58"/>
      <c r="C42" s="68" t="s">
        <v>788</v>
      </c>
      <c r="D42" s="76">
        <v>15</v>
      </c>
      <c r="H42" s="69"/>
      <c r="I42" s="59"/>
    </row>
    <row r="43" spans="2:9">
      <c r="B43" s="58"/>
      <c r="C43" s="70" t="s">
        <v>789</v>
      </c>
      <c r="D43" s="71">
        <v>1.2</v>
      </c>
      <c r="E43" s="71"/>
      <c r="F43" s="71"/>
      <c r="G43" s="71"/>
      <c r="H43" s="72"/>
      <c r="I43" s="59"/>
    </row>
    <row r="44" spans="2:9" ht="6.45" customHeight="1" thickBot="1">
      <c r="B44" s="60"/>
      <c r="C44" s="61"/>
      <c r="D44" s="61"/>
      <c r="E44" s="61"/>
      <c r="F44" s="61"/>
      <c r="G44" s="61"/>
      <c r="H44" s="61"/>
      <c r="I44" s="62"/>
    </row>
    <row r="46" spans="2:9">
      <c r="C46" t="s">
        <v>791</v>
      </c>
    </row>
  </sheetData>
  <sheetProtection sheet="1" objects="1" scenarios="1"/>
  <mergeCells count="1">
    <mergeCell ref="C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76E4-57B6-4562-BC04-FD143CC7CC25}">
  <dimension ref="A1:F13"/>
  <sheetViews>
    <sheetView workbookViewId="0">
      <selection activeCell="E13" sqref="E13"/>
    </sheetView>
  </sheetViews>
  <sheetFormatPr defaultRowHeight="14.4"/>
  <cols>
    <col min="1" max="1" width="12.6640625" bestFit="1" customWidth="1"/>
    <col min="2" max="2" width="17.44140625" bestFit="1" customWidth="1"/>
    <col min="3" max="3" width="8.109375" bestFit="1" customWidth="1"/>
    <col min="4" max="4" width="7.77734375" customWidth="1"/>
  </cols>
  <sheetData>
    <row r="1" spans="1:6">
      <c r="A1" s="121" t="s">
        <v>11</v>
      </c>
      <c r="B1" s="121" t="s">
        <v>12</v>
      </c>
      <c r="C1" s="119" t="s">
        <v>29</v>
      </c>
      <c r="D1" s="119" t="s">
        <v>20</v>
      </c>
    </row>
    <row r="2" spans="1:6">
      <c r="A2" s="121"/>
      <c r="B2" s="121"/>
      <c r="C2" s="119"/>
      <c r="D2" s="119"/>
    </row>
    <row r="3" spans="1:6">
      <c r="A3" s="52" t="s">
        <v>17</v>
      </c>
      <c r="B3" s="52" t="s">
        <v>18</v>
      </c>
      <c r="C3" s="52" t="s">
        <v>19</v>
      </c>
      <c r="D3" s="52" t="s">
        <v>21</v>
      </c>
    </row>
    <row r="4" spans="1:6" ht="28.8">
      <c r="A4" s="17" t="s">
        <v>528</v>
      </c>
      <c r="B4" s="18" t="s">
        <v>529</v>
      </c>
      <c r="C4" s="39">
        <f>IF(ISERROR(VLOOKUP(A4,'Product list'!$B$5:$I$326,3,FALSE)),"",VLOOKUP(A4,'Product list'!$B$5:$I$326,3,FALSE))</f>
        <v>98</v>
      </c>
      <c r="D4" s="19">
        <v>150</v>
      </c>
    </row>
    <row r="5" spans="1:6" ht="43.2">
      <c r="A5" s="17" t="s">
        <v>80</v>
      </c>
      <c r="B5" s="18" t="s">
        <v>81</v>
      </c>
      <c r="C5" s="39" t="str">
        <f>IF(ISERROR(VLOOKUP(A5,'Product list'!$B$5:$I$326,3,FALSE)),"",VLOOKUP(A5,'Product list'!$B$5:$I$326,3,FALSE))</f>
        <v/>
      </c>
      <c r="D5" s="19">
        <v>100</v>
      </c>
    </row>
    <row r="6" spans="1:6" ht="28.8">
      <c r="A6" s="17" t="s">
        <v>88</v>
      </c>
      <c r="B6" s="18" t="s">
        <v>89</v>
      </c>
      <c r="C6" s="39" t="str">
        <f>IF(ISERROR(VLOOKUP(A6,'Product list'!$B$5:$I$326,3,FALSE)),"",VLOOKUP(A6,'Product list'!$B$5:$I$326,3,FALSE))</f>
        <v/>
      </c>
      <c r="D6" s="19">
        <v>80</v>
      </c>
    </row>
    <row r="7" spans="1:6">
      <c r="A7" s="1"/>
      <c r="B7" s="1"/>
      <c r="C7" s="39" t="str">
        <f>IF(ISERROR(VLOOKUP(A7,'Product list'!$B$5:$I$326,3,FALSE)),"",VLOOKUP(A7,'Product list'!$B$5:$I$326,3,FALSE))</f>
        <v/>
      </c>
      <c r="D7" s="19"/>
    </row>
    <row r="13" spans="1:6" ht="43.2">
      <c r="F13" s="39" t="s">
        <v>100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ttachments/>
</file>

<file path=customXml/itemProps1.xml><?xml version="1.0" encoding="utf-8"?>
<ds:datastoreItem xmlns:ds="http://schemas.openxmlformats.org/officeDocument/2006/customXml" ds:itemID="{E42B455F-375B-41A0-AD6B-004AC015C8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Quantity</vt:lpstr>
      <vt:lpstr>DD specification</vt:lpstr>
      <vt:lpstr>Product list</vt:lpstr>
      <vt:lpstr>Position &amp; Area </vt:lpstr>
      <vt:lpstr>STD Spec</vt:lpstr>
      <vt:lpstr>'DD specification'!Print_Area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2025-03-07T02:51:54Z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ToolsAttachments">
    <vt:lpwstr>{E42B455F-375B-41A0-AD6B-004AC015C86D}</vt:lpwstr>
  </property>
</Properties>
</file>